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AS\TSPA\Analysis &amp; Reports\Research\2022\Edcounts stats page update\"/>
    </mc:Choice>
  </mc:AlternateContent>
  <xr:revisionPtr revIDLastSave="0" documentId="13_ncr:1_{FA3E82D4-26EF-4758-9B5A-B4B166B5BBDA}" xr6:coauthVersionLast="47" xr6:coauthVersionMax="47" xr10:uidLastSave="{00000000-0000-0000-0000-000000000000}"/>
  <bookViews>
    <workbookView xWindow="-120" yWindow="-120" windowWidth="29040" windowHeight="15840" tabRatio="604" xr2:uid="{00000000-000D-0000-FFFF-FFFF00000000}"/>
  </bookViews>
  <sheets>
    <sheet name="Index" sheetId="10" r:id="rId1"/>
    <sheet name="RSF.1" sheetId="14" r:id="rId2"/>
    <sheet name="RSF.2" sheetId="1" r:id="rId3"/>
    <sheet name="RSF.3" sheetId="12" r:id="rId4"/>
    <sheet name="RSF.4" sheetId="4" r:id="rId5"/>
    <sheet name="RSF.5" sheetId="5" r:id="rId6"/>
    <sheet name="RSF.6" sheetId="6" r:id="rId7"/>
    <sheet name="RSF.7" sheetId="7" r:id="rId8"/>
    <sheet name="RSF.8" sheetId="9" r:id="rId9"/>
    <sheet name="RSF.9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3" i="5" l="1"/>
  <c r="V23" i="5" s="1"/>
  <c r="V21" i="5"/>
  <c r="V18" i="5"/>
  <c r="V19" i="5"/>
  <c r="V20" i="5"/>
  <c r="V22" i="5"/>
  <c r="V26" i="5" l="1"/>
  <c r="V24" i="5"/>
  <c r="V25" i="5"/>
  <c r="W4" i="12" l="1"/>
  <c r="W5" i="12"/>
  <c r="W6" i="12"/>
  <c r="W7" i="12"/>
  <c r="W8" i="12"/>
  <c r="W9" i="12"/>
  <c r="W10" i="12"/>
  <c r="W11" i="12"/>
  <c r="W12" i="12"/>
  <c r="W13" i="12"/>
  <c r="W14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3" i="12"/>
  <c r="W34" i="12"/>
  <c r="W35" i="12"/>
  <c r="W36" i="12"/>
  <c r="W37" i="12"/>
  <c r="W38" i="12"/>
  <c r="W39" i="12"/>
  <c r="W40" i="12"/>
  <c r="W41" i="12"/>
  <c r="W42" i="12"/>
  <c r="W43" i="12"/>
  <c r="W44" i="12"/>
  <c r="W45" i="12"/>
  <c r="W46" i="12"/>
  <c r="W47" i="12"/>
  <c r="W48" i="12"/>
  <c r="W49" i="12"/>
  <c r="W50" i="12"/>
  <c r="W51" i="12"/>
  <c r="W52" i="12"/>
  <c r="W53" i="12"/>
  <c r="W54" i="12"/>
  <c r="W55" i="12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U13" i="5"/>
  <c r="T13" i="5"/>
  <c r="M19" i="4" l="1"/>
  <c r="M20" i="4"/>
  <c r="M21" i="4"/>
  <c r="M22" i="4"/>
  <c r="M23" i="4"/>
  <c r="M24" i="4"/>
  <c r="M25" i="4"/>
  <c r="M26" i="4"/>
  <c r="M27" i="4"/>
  <c r="M28" i="4"/>
  <c r="M29" i="4"/>
  <c r="U4" i="12" l="1"/>
  <c r="V4" i="12"/>
  <c r="U5" i="12"/>
  <c r="V5" i="12"/>
  <c r="U6" i="12"/>
  <c r="V6" i="12"/>
  <c r="U7" i="12"/>
  <c r="V7" i="12"/>
  <c r="U8" i="12"/>
  <c r="V8" i="12"/>
  <c r="U9" i="12"/>
  <c r="V9" i="12"/>
  <c r="U10" i="12"/>
  <c r="V10" i="12"/>
  <c r="U11" i="12"/>
  <c r="V11" i="12"/>
  <c r="U12" i="12"/>
  <c r="V12" i="12"/>
  <c r="U13" i="12"/>
  <c r="V13" i="12"/>
  <c r="U14" i="12"/>
  <c r="V14" i="12"/>
  <c r="U15" i="12"/>
  <c r="V15" i="12"/>
  <c r="U16" i="12"/>
  <c r="V16" i="12"/>
  <c r="U17" i="12"/>
  <c r="V17" i="12"/>
  <c r="U18" i="12"/>
  <c r="V18" i="12"/>
  <c r="U19" i="12"/>
  <c r="V19" i="12"/>
  <c r="U20" i="12"/>
  <c r="V20" i="12"/>
  <c r="U21" i="12"/>
  <c r="V21" i="12"/>
  <c r="U22" i="12"/>
  <c r="V22" i="12"/>
  <c r="U23" i="12"/>
  <c r="V23" i="12"/>
  <c r="U24" i="12"/>
  <c r="V24" i="12"/>
  <c r="U25" i="12"/>
  <c r="V25" i="12"/>
  <c r="U26" i="12"/>
  <c r="V26" i="12"/>
  <c r="U27" i="12"/>
  <c r="V27" i="12"/>
  <c r="U28" i="12"/>
  <c r="V28" i="12"/>
  <c r="U29" i="12"/>
  <c r="V29" i="12"/>
  <c r="U30" i="12"/>
  <c r="V30" i="12"/>
  <c r="U31" i="12"/>
  <c r="V31" i="12"/>
  <c r="U32" i="12"/>
  <c r="V32" i="12"/>
  <c r="U33" i="12"/>
  <c r="V33" i="12"/>
  <c r="U34" i="12"/>
  <c r="V34" i="12"/>
  <c r="U35" i="12"/>
  <c r="V35" i="12"/>
  <c r="U36" i="12"/>
  <c r="V36" i="12"/>
  <c r="U37" i="12"/>
  <c r="V37" i="12"/>
  <c r="U38" i="12"/>
  <c r="V38" i="12"/>
  <c r="U39" i="12"/>
  <c r="V39" i="12"/>
  <c r="U40" i="12"/>
  <c r="V40" i="12"/>
  <c r="U41" i="12"/>
  <c r="V41" i="12"/>
  <c r="U42" i="12"/>
  <c r="V42" i="12"/>
  <c r="U43" i="12"/>
  <c r="V43" i="12"/>
  <c r="U44" i="12"/>
  <c r="V44" i="12"/>
  <c r="U45" i="12"/>
  <c r="V45" i="12"/>
  <c r="U46" i="12"/>
  <c r="V46" i="12"/>
  <c r="U47" i="12"/>
  <c r="V47" i="12"/>
  <c r="U48" i="12"/>
  <c r="V48" i="12"/>
  <c r="U49" i="12"/>
  <c r="V49" i="12"/>
  <c r="U50" i="12"/>
  <c r="V50" i="12"/>
  <c r="U51" i="12"/>
  <c r="V51" i="12"/>
  <c r="U52" i="12"/>
  <c r="V52" i="12"/>
  <c r="U53" i="12"/>
  <c r="V53" i="12"/>
  <c r="U54" i="12"/>
  <c r="V54" i="12"/>
  <c r="U55" i="12"/>
  <c r="V55" i="12"/>
  <c r="S17" i="12"/>
  <c r="S26" i="5" l="1"/>
  <c r="R26" i="5"/>
  <c r="S25" i="5"/>
  <c r="R25" i="5"/>
  <c r="S24" i="5"/>
  <c r="R24" i="5"/>
  <c r="S23" i="5"/>
  <c r="R23" i="5"/>
  <c r="S22" i="5"/>
  <c r="R22" i="5"/>
  <c r="S21" i="5"/>
  <c r="R21" i="5"/>
  <c r="S20" i="5"/>
  <c r="R20" i="5"/>
  <c r="S19" i="5"/>
  <c r="R19" i="5"/>
  <c r="S18" i="5"/>
  <c r="R18" i="5"/>
  <c r="L29" i="4" l="1"/>
  <c r="K29" i="4"/>
  <c r="L28" i="4"/>
  <c r="K28" i="4"/>
  <c r="L27" i="4"/>
  <c r="K27" i="4"/>
  <c r="L26" i="4"/>
  <c r="K26" i="4"/>
  <c r="L25" i="4"/>
  <c r="K25" i="4"/>
  <c r="L24" i="4"/>
  <c r="K24" i="4"/>
  <c r="L23" i="4"/>
  <c r="K23" i="4"/>
  <c r="L22" i="4"/>
  <c r="K22" i="4"/>
  <c r="L21" i="4"/>
  <c r="K21" i="4"/>
  <c r="L20" i="4"/>
  <c r="K20" i="4"/>
  <c r="L19" i="4"/>
  <c r="K19" i="4"/>
  <c r="T55" i="12" l="1"/>
  <c r="S55" i="12"/>
  <c r="R55" i="12"/>
  <c r="Q55" i="12"/>
  <c r="T54" i="12"/>
  <c r="S54" i="12"/>
  <c r="R54" i="12"/>
  <c r="Q54" i="12"/>
  <c r="T53" i="12"/>
  <c r="S53" i="12"/>
  <c r="R53" i="12"/>
  <c r="Q53" i="12"/>
  <c r="T52" i="12"/>
  <c r="S52" i="12"/>
  <c r="R52" i="12"/>
  <c r="Q52" i="12"/>
  <c r="T51" i="12"/>
  <c r="S51" i="12"/>
  <c r="R51" i="12"/>
  <c r="Q51" i="12"/>
  <c r="T50" i="12"/>
  <c r="S50" i="12"/>
  <c r="R50" i="12"/>
  <c r="Q50" i="12"/>
  <c r="T49" i="12"/>
  <c r="S49" i="12"/>
  <c r="R49" i="12"/>
  <c r="Q49" i="12"/>
  <c r="T48" i="12"/>
  <c r="S48" i="12"/>
  <c r="R48" i="12"/>
  <c r="Q48" i="12"/>
  <c r="T47" i="12"/>
  <c r="S47" i="12"/>
  <c r="R47" i="12"/>
  <c r="Q47" i="12"/>
  <c r="T46" i="12"/>
  <c r="S46" i="12"/>
  <c r="R46" i="12"/>
  <c r="Q46" i="12"/>
  <c r="T45" i="12"/>
  <c r="S45" i="12"/>
  <c r="R45" i="12"/>
  <c r="Q45" i="12"/>
  <c r="T44" i="12"/>
  <c r="S44" i="12"/>
  <c r="R44" i="12"/>
  <c r="Q44" i="12"/>
  <c r="T43" i="12"/>
  <c r="S43" i="12"/>
  <c r="R43" i="12"/>
  <c r="Q43" i="12"/>
  <c r="T42" i="12"/>
  <c r="S42" i="12"/>
  <c r="R42" i="12"/>
  <c r="Q42" i="12"/>
  <c r="T41" i="12"/>
  <c r="S41" i="12"/>
  <c r="R41" i="12"/>
  <c r="Q41" i="12"/>
  <c r="T40" i="12"/>
  <c r="S40" i="12"/>
  <c r="R40" i="12"/>
  <c r="Q40" i="12"/>
  <c r="T39" i="12"/>
  <c r="S39" i="12"/>
  <c r="R39" i="12"/>
  <c r="Q39" i="12"/>
  <c r="T38" i="12"/>
  <c r="S38" i="12"/>
  <c r="R38" i="12"/>
  <c r="Q38" i="12"/>
  <c r="T37" i="12"/>
  <c r="S37" i="12"/>
  <c r="R37" i="12"/>
  <c r="Q37" i="12"/>
  <c r="T36" i="12"/>
  <c r="S36" i="12"/>
  <c r="R36" i="12"/>
  <c r="Q36" i="12"/>
  <c r="T35" i="12"/>
  <c r="S35" i="12"/>
  <c r="R35" i="12"/>
  <c r="Q35" i="12"/>
  <c r="T34" i="12"/>
  <c r="S34" i="12"/>
  <c r="R34" i="12"/>
  <c r="Q34" i="12"/>
  <c r="T33" i="12"/>
  <c r="S33" i="12"/>
  <c r="R33" i="12"/>
  <c r="Q33" i="12"/>
  <c r="T32" i="12"/>
  <c r="S32" i="12"/>
  <c r="R32" i="12"/>
  <c r="Q32" i="12"/>
  <c r="T31" i="12"/>
  <c r="S31" i="12"/>
  <c r="R31" i="12"/>
  <c r="Q31" i="12"/>
  <c r="T30" i="12"/>
  <c r="S30" i="12"/>
  <c r="R30" i="12"/>
  <c r="Q30" i="12"/>
  <c r="T29" i="12"/>
  <c r="S29" i="12"/>
  <c r="R29" i="12"/>
  <c r="Q29" i="12"/>
  <c r="T28" i="12"/>
  <c r="S28" i="12"/>
  <c r="R28" i="12"/>
  <c r="Q28" i="12"/>
  <c r="T27" i="12"/>
  <c r="S27" i="12"/>
  <c r="R27" i="12"/>
  <c r="Q27" i="12"/>
  <c r="T26" i="12"/>
  <c r="S26" i="12"/>
  <c r="R26" i="12"/>
  <c r="Q26" i="12"/>
  <c r="T25" i="12"/>
  <c r="S25" i="12"/>
  <c r="R25" i="12"/>
  <c r="Q25" i="12"/>
  <c r="T24" i="12"/>
  <c r="S24" i="12"/>
  <c r="R24" i="12"/>
  <c r="Q24" i="12"/>
  <c r="T23" i="12"/>
  <c r="S23" i="12"/>
  <c r="R23" i="12"/>
  <c r="Q23" i="12"/>
  <c r="T22" i="12"/>
  <c r="S22" i="12"/>
  <c r="R22" i="12"/>
  <c r="Q22" i="12"/>
  <c r="T21" i="12"/>
  <c r="S21" i="12"/>
  <c r="R21" i="12"/>
  <c r="Q21" i="12"/>
  <c r="T20" i="12"/>
  <c r="S20" i="12"/>
  <c r="R20" i="12"/>
  <c r="Q20" i="12"/>
  <c r="T19" i="12"/>
  <c r="S19" i="12"/>
  <c r="R19" i="12"/>
  <c r="Q19" i="12"/>
  <c r="T18" i="12"/>
  <c r="S18" i="12"/>
  <c r="R18" i="12"/>
  <c r="Q18" i="12"/>
  <c r="T17" i="12"/>
  <c r="R17" i="12"/>
  <c r="Q17" i="12"/>
  <c r="T16" i="12"/>
  <c r="S16" i="12"/>
  <c r="R16" i="12"/>
  <c r="Q16" i="12"/>
  <c r="T15" i="12"/>
  <c r="S15" i="12"/>
  <c r="R15" i="12"/>
  <c r="Q15" i="12"/>
  <c r="T14" i="12"/>
  <c r="S14" i="12"/>
  <c r="R14" i="12"/>
  <c r="Q14" i="12"/>
  <c r="T13" i="12"/>
  <c r="S13" i="12"/>
  <c r="R13" i="12"/>
  <c r="Q13" i="12"/>
  <c r="T12" i="12"/>
  <c r="S12" i="12"/>
  <c r="R12" i="12"/>
  <c r="Q12" i="12"/>
  <c r="T11" i="12"/>
  <c r="S11" i="12"/>
  <c r="R11" i="12"/>
  <c r="Q11" i="12"/>
  <c r="T10" i="12"/>
  <c r="S10" i="12"/>
  <c r="R10" i="12"/>
  <c r="Q10" i="12"/>
  <c r="T9" i="12"/>
  <c r="S9" i="12"/>
  <c r="R9" i="12"/>
  <c r="Q9" i="12"/>
  <c r="T8" i="12"/>
  <c r="S8" i="12"/>
  <c r="R8" i="12"/>
  <c r="Q8" i="12"/>
  <c r="T7" i="12"/>
  <c r="S7" i="12"/>
  <c r="R7" i="12"/>
  <c r="Q7" i="12"/>
  <c r="T6" i="12"/>
  <c r="S6" i="12"/>
  <c r="R6" i="12"/>
  <c r="Q6" i="12"/>
  <c r="T5" i="12"/>
  <c r="S5" i="12"/>
  <c r="R5" i="12"/>
  <c r="Q5" i="12"/>
  <c r="T4" i="12"/>
  <c r="S4" i="12"/>
  <c r="R4" i="12"/>
  <c r="Q4" i="12"/>
  <c r="O18" i="5" l="1"/>
  <c r="O19" i="5"/>
  <c r="O20" i="5"/>
  <c r="O21" i="5"/>
  <c r="O22" i="5"/>
  <c r="O23" i="5"/>
  <c r="O24" i="5"/>
  <c r="O25" i="5"/>
  <c r="O26" i="5"/>
  <c r="J20" i="4"/>
  <c r="J19" i="4"/>
  <c r="J28" i="4"/>
  <c r="J27" i="4"/>
  <c r="J26" i="4"/>
  <c r="J25" i="4"/>
  <c r="J24" i="4"/>
  <c r="J23" i="4"/>
  <c r="J22" i="4"/>
  <c r="J21" i="4"/>
  <c r="N26" i="5" l="1"/>
  <c r="N25" i="5"/>
  <c r="N24" i="5"/>
  <c r="N23" i="5"/>
  <c r="N22" i="5"/>
  <c r="N21" i="5"/>
  <c r="N20" i="5"/>
  <c r="N19" i="5"/>
  <c r="N18" i="5"/>
  <c r="B11" i="10" l="1"/>
  <c r="B10" i="10"/>
  <c r="B9" i="10"/>
  <c r="B8" i="10"/>
  <c r="B7" i="10"/>
  <c r="B6" i="10"/>
  <c r="B5" i="10"/>
  <c r="B4" i="10"/>
  <c r="B3" i="10"/>
</calcChain>
</file>

<file path=xl/sharedStrings.xml><?xml version="1.0" encoding="utf-8"?>
<sst xmlns="http://schemas.openxmlformats.org/spreadsheetml/2006/main" count="311" uniqueCount="117">
  <si>
    <t>Year</t>
  </si>
  <si>
    <t>Auckland University of Technology</t>
  </si>
  <si>
    <t>University of Auckland</t>
  </si>
  <si>
    <t>University of Canterbury</t>
  </si>
  <si>
    <t>University of Otago</t>
  </si>
  <si>
    <t>University of Waikato</t>
  </si>
  <si>
    <t>Victoria University of Wellington</t>
  </si>
  <si>
    <t>Total</t>
  </si>
  <si>
    <t>Massey University</t>
  </si>
  <si>
    <t>Lincoln University</t>
  </si>
  <si>
    <t>Tertiary Education Organisation</t>
  </si>
  <si>
    <t>Universities</t>
  </si>
  <si>
    <t>University</t>
  </si>
  <si>
    <t>Pure basic research</t>
  </si>
  <si>
    <t>Strategic research</t>
  </si>
  <si>
    <t>Source: Tertiary Education Commission</t>
  </si>
  <si>
    <t>Table Index</t>
  </si>
  <si>
    <t>Notes:</t>
  </si>
  <si>
    <t>Wānanga</t>
  </si>
  <si>
    <t>Research type</t>
  </si>
  <si>
    <t>Percentage by research type</t>
  </si>
  <si>
    <t>All research sectors</t>
  </si>
  <si>
    <t>Applied knowledge/ experimental development</t>
  </si>
  <si>
    <t>Expenditure ($ m)</t>
  </si>
  <si>
    <t>RSF.1</t>
  </si>
  <si>
    <t>RSF.2</t>
  </si>
  <si>
    <t>RSF.3</t>
  </si>
  <si>
    <t>RSF.4</t>
  </si>
  <si>
    <t>RSF.5</t>
  </si>
  <si>
    <t>RSF.6</t>
  </si>
  <si>
    <t>RSF.7</t>
  </si>
  <si>
    <t>RSF.8</t>
  </si>
  <si>
    <t>RSF.9</t>
  </si>
  <si>
    <t>Colleges of education data is combined with the universities.</t>
  </si>
  <si>
    <t>As a % of GDP</t>
  </si>
  <si>
    <t>Other</t>
  </si>
  <si>
    <t>‘Other’ expenditure includes spending on energy, social development and services, defence and other research purposes.</t>
  </si>
  <si>
    <t xml:space="preserve"> ‘Knowledge – general’ includes spending on research that is undertaken by universities that does not relate to a specific area of purpose.</t>
  </si>
  <si>
    <t>PBRF external research income is used as the measure of contract income.</t>
  </si>
  <si>
    <t>Funding is GST exclusive.</t>
  </si>
  <si>
    <t>Expenditure ($millions)</t>
  </si>
  <si>
    <t>Knowledge-general</t>
  </si>
  <si>
    <t>Primary industries</t>
  </si>
  <si>
    <t>Health</t>
  </si>
  <si>
    <t>Education &amp; training</t>
  </si>
  <si>
    <t>Environment</t>
  </si>
  <si>
    <t>Manufacturing</t>
  </si>
  <si>
    <t>University external research income by source ($million)</t>
  </si>
  <si>
    <t>Specific research grants from TEC/MoE</t>
  </si>
  <si>
    <t>Government research purchase agencies</t>
  </si>
  <si>
    <t>Other central government agencies</t>
  </si>
  <si>
    <t>Crown Research Institutes</t>
  </si>
  <si>
    <t>Local government</t>
  </si>
  <si>
    <t>NZ business</t>
  </si>
  <si>
    <t>Overseas</t>
  </si>
  <si>
    <t>Other tertiary education providers</t>
  </si>
  <si>
    <t>Government</t>
  </si>
  <si>
    <t>The 'Other' category includes ERI from sources such as charitable trusts, endowments and gifts to fund research.</t>
  </si>
  <si>
    <t>Research top-ups</t>
  </si>
  <si>
    <t>break in data</t>
  </si>
  <si>
    <t>Break in data</t>
  </si>
  <si>
    <t>Component</t>
  </si>
  <si>
    <t>Subsector</t>
  </si>
  <si>
    <t>TEO</t>
  </si>
  <si>
    <t>Quality Evaluation</t>
  </si>
  <si>
    <t>PTEs</t>
  </si>
  <si>
    <t>Research Degree Completions</t>
  </si>
  <si>
    <t>External Research Income</t>
  </si>
  <si>
    <t>Funding is exclusive of GST.</t>
  </si>
  <si>
    <t>The PBRF was phased in over the period 2004-2007.</t>
  </si>
  <si>
    <t>Source: Ministry of Education and Tertiary Education Commission</t>
  </si>
  <si>
    <t>Centres of Research Excellence - capital</t>
  </si>
  <si>
    <t>Centres of Research Excellence - operating</t>
  </si>
  <si>
    <t>The research top-ups were phased out over the period 2004-2007.</t>
  </si>
  <si>
    <t>External research income ($millions)</t>
  </si>
  <si>
    <t>The years above are the years the data were collected for universities.</t>
  </si>
  <si>
    <t>Distribution of university external research income by source</t>
  </si>
  <si>
    <t>Broad income source</t>
  </si>
  <si>
    <t>Detailed income source</t>
  </si>
  <si>
    <t>Source: Ministry of Education and the Tertiary Education Commission</t>
  </si>
  <si>
    <t>External research income per FTE - nominal</t>
  </si>
  <si>
    <t>Distribution of university external research income</t>
  </si>
  <si>
    <t>$millions</t>
  </si>
  <si>
    <t>$ millions</t>
  </si>
  <si>
    <t>Fund</t>
  </si>
  <si>
    <t>Academic and research only FTE includes the following job designations (or equivalent): professor, associate professor, senior lecturer, lecturer and research only staff.</t>
  </si>
  <si>
    <t>The CPI has been used to generate the inflation adjusted data.</t>
  </si>
  <si>
    <t>C</t>
  </si>
  <si>
    <t>C means the data is confidential.</t>
  </si>
  <si>
    <t>N</t>
  </si>
  <si>
    <t>N means other cannot be calculated due to confidentialisation.</t>
  </si>
  <si>
    <t>'Other' includes funding for Building Research Capability in the Social Sciences, Building Research Capability in Strategically Relevant Areas, and the Wānanga Capability Fund.</t>
  </si>
  <si>
    <t>Colleges of education data has been treated as part of the university sector for the entire period</t>
  </si>
  <si>
    <t>Cultural understanding</t>
  </si>
  <si>
    <t>Funding for research top-ups and the Performance-Based Research Fund were distributed via a bulk fund and are to support research-led teaching and research excellence.</t>
  </si>
  <si>
    <t>The weightings of the respective components between 2004 and 2015 were: 60% quality evaluation, 25% research degree completions and 15% external research income.</t>
  </si>
  <si>
    <t>Source: Tertiary Education Commission.</t>
  </si>
  <si>
    <t>Performance-Based Research Fund (PBRF)</t>
  </si>
  <si>
    <t>Due to rounding, figures may not sum to stated totals.</t>
  </si>
  <si>
    <t>The weightings of the respective components from 2016 were: 55% quality evaluation, 25% research degree completions and 20% external research income.</t>
  </si>
  <si>
    <t>Te Pūkenga</t>
  </si>
  <si>
    <t>Source: Statistics New Zealand.</t>
  </si>
  <si>
    <t>Estimated expenditure on research and development by universities 2002-2019</t>
  </si>
  <si>
    <t>Source: Statistics New Zealand</t>
  </si>
  <si>
    <t>Statistics New Zealand revises GDP statistics over time so the % of GDP figures for earlier years can change as these revisions take place.</t>
  </si>
  <si>
    <t>Due to rounding figures may not add to 100%.</t>
  </si>
  <si>
    <t>University research expenditure by research type 2005 - 2019</t>
  </si>
  <si>
    <t>Before 2009, the commercial arms of universities were not included in the university data. This means there is a break in the data and caution should be used when comparing income data in 2009, 2011, 2013, 2015, 2017, and 2019 with earlier years.</t>
  </si>
  <si>
    <t>University research expenditure by purpose 2009-2017</t>
  </si>
  <si>
    <t>The weightings of the respective components in from 2016 were: 55% quality evaluation, 25% research degree completions and 20% external research income.</t>
  </si>
  <si>
    <t>Vote Tertiary Education funding for research and research-based teaching 2000-2021</t>
  </si>
  <si>
    <t>Funding for 2022 is indicative only.</t>
  </si>
  <si>
    <t>Performance-Based Research Fund (PBRF) allocations by component 2004-2022</t>
  </si>
  <si>
    <t>Percentage of total Performance-Based Research Fund (PBRF) funding allocated by component 2004-2022</t>
  </si>
  <si>
    <t>University Performance-Based Research Fund external research income 2002-2021</t>
  </si>
  <si>
    <t>External research income per FTE - real (2021 dollars)</t>
  </si>
  <si>
    <t>University research contract income per academic and research only staff FTE 2002-2021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</si>
</sst>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"/>
    <numFmt numFmtId="165" formatCode="0.0%"/>
    <numFmt numFmtId="166" formatCode="&quot;$&quot;#,##0.00"/>
    <numFmt numFmtId="167" formatCode="0.0"/>
    <numFmt numFmtId="168" formatCode="&quot;$&quot;#,##0.0"/>
    <numFmt numFmtId="169" formatCode="0.00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ahoma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color rgb="FFFF0000"/>
      <name val="Arial"/>
      <family val="2"/>
    </font>
    <font>
      <u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8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8" fillId="0" borderId="0"/>
    <xf numFmtId="0" fontId="16" fillId="0" borderId="0"/>
    <xf numFmtId="44" fontId="1" fillId="0" borderId="0" applyFont="0" applyFill="0" applyBorder="0" applyAlignment="0" applyProtection="0"/>
    <xf numFmtId="0" fontId="16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9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3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Fill="1"/>
    <xf numFmtId="0" fontId="0" fillId="0" borderId="0" xfId="0" applyFill="1"/>
    <xf numFmtId="0" fontId="4" fillId="0" borderId="0" xfId="0" applyFont="1" applyFill="1"/>
    <xf numFmtId="0" fontId="0" fillId="0" borderId="0" xfId="0" applyFill="1" applyBorder="1"/>
    <xf numFmtId="165" fontId="0" fillId="0" borderId="0" xfId="0" applyNumberFormat="1" applyFill="1" applyBorder="1"/>
    <xf numFmtId="0" fontId="0" fillId="0" borderId="3" xfId="0" applyFill="1" applyBorder="1"/>
    <xf numFmtId="166" fontId="0" fillId="0" borderId="0" xfId="0" applyNumberFormat="1" applyFill="1" applyBorder="1"/>
    <xf numFmtId="0" fontId="8" fillId="0" borderId="0" xfId="0" applyFont="1" applyFill="1"/>
    <xf numFmtId="165" fontId="2" fillId="0" borderId="0" xfId="2" applyNumberFormat="1" applyFill="1" applyBorder="1"/>
    <xf numFmtId="0" fontId="0" fillId="0" borderId="0" xfId="0" applyFill="1" applyBorder="1" applyAlignment="1">
      <alignment horizontal="left" wrapText="1"/>
    </xf>
    <xf numFmtId="0" fontId="0" fillId="0" borderId="3" xfId="0" applyFill="1" applyBorder="1" applyAlignment="1">
      <alignment horizontal="center" vertical="center"/>
    </xf>
    <xf numFmtId="165" fontId="0" fillId="0" borderId="0" xfId="2" applyNumberFormat="1" applyFont="1" applyFill="1"/>
    <xf numFmtId="0" fontId="11" fillId="0" borderId="0" xfId="0" applyFont="1" applyFill="1"/>
    <xf numFmtId="165" fontId="0" fillId="0" borderId="6" xfId="0" applyNumberFormat="1" applyFill="1" applyBorder="1"/>
    <xf numFmtId="165" fontId="0" fillId="0" borderId="3" xfId="0" applyNumberFormat="1" applyFill="1" applyBorder="1"/>
    <xf numFmtId="165" fontId="0" fillId="0" borderId="0" xfId="0" applyNumberFormat="1" applyFill="1"/>
    <xf numFmtId="0" fontId="0" fillId="0" borderId="6" xfId="0" applyFill="1" applyBorder="1"/>
    <xf numFmtId="0" fontId="0" fillId="0" borderId="2" xfId="0" applyFill="1" applyBorder="1" applyAlignment="1">
      <alignment horizontal="left" vertical="center"/>
    </xf>
    <xf numFmtId="0" fontId="0" fillId="0" borderId="5" xfId="0" applyFill="1" applyBorder="1" applyAlignment="1">
      <alignment horizontal="left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/>
    <xf numFmtId="0" fontId="0" fillId="0" borderId="8" xfId="0" applyFill="1" applyBorder="1"/>
    <xf numFmtId="0" fontId="0" fillId="0" borderId="5" xfId="0" applyFill="1" applyBorder="1"/>
    <xf numFmtId="0" fontId="0" fillId="0" borderId="2" xfId="0" applyFill="1" applyBorder="1" applyAlignment="1">
      <alignment vertical="center"/>
    </xf>
    <xf numFmtId="0" fontId="0" fillId="0" borderId="0" xfId="0" applyFill="1" applyAlignment="1">
      <alignment horizontal="center"/>
    </xf>
    <xf numFmtId="0" fontId="12" fillId="0" borderId="0" xfId="0" applyFont="1" applyFill="1"/>
    <xf numFmtId="0" fontId="5" fillId="0" borderId="0" xfId="0" applyFont="1" applyFill="1"/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0" fontId="5" fillId="0" borderId="2" xfId="0" applyFont="1" applyFill="1" applyBorder="1"/>
    <xf numFmtId="167" fontId="13" fillId="0" borderId="0" xfId="0" applyNumberFormat="1" applyFont="1" applyFill="1"/>
    <xf numFmtId="0" fontId="5" fillId="0" borderId="0" xfId="0" applyFont="1" applyFill="1" applyBorder="1"/>
    <xf numFmtId="167" fontId="5" fillId="0" borderId="0" xfId="0" applyNumberFormat="1" applyFont="1" applyFill="1" applyBorder="1"/>
    <xf numFmtId="0" fontId="0" fillId="0" borderId="2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6" fillId="0" borderId="0" xfId="0" applyFont="1" applyFill="1" applyAlignment="1">
      <alignment horizontal="right"/>
    </xf>
    <xf numFmtId="165" fontId="2" fillId="0" borderId="0" xfId="2" applyNumberFormat="1" applyFill="1" applyBorder="1" applyAlignment="1">
      <alignment horizontal="right" indent="1"/>
    </xf>
    <xf numFmtId="10" fontId="0" fillId="0" borderId="0" xfId="2" applyNumberFormat="1" applyFont="1" applyFill="1" applyBorder="1" applyAlignment="1">
      <alignment horizontal="right" indent="1"/>
    </xf>
    <xf numFmtId="168" fontId="0" fillId="0" borderId="5" xfId="0" applyNumberFormat="1" applyFill="1" applyBorder="1" applyAlignment="1">
      <alignment horizontal="right" indent="1"/>
    </xf>
    <xf numFmtId="9" fontId="5" fillId="0" borderId="0" xfId="2" applyNumberFormat="1" applyFont="1" applyFill="1" applyBorder="1" applyAlignment="1">
      <alignment horizontal="right" indent="1"/>
    </xf>
    <xf numFmtId="0" fontId="14" fillId="0" borderId="0" xfId="0" applyFont="1" applyFill="1" applyAlignment="1">
      <alignment horizontal="right"/>
    </xf>
    <xf numFmtId="0" fontId="5" fillId="0" borderId="1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165" fontId="0" fillId="0" borderId="0" xfId="2" applyNumberFormat="1" applyFont="1" applyFill="1" applyBorder="1"/>
    <xf numFmtId="165" fontId="2" fillId="0" borderId="0" xfId="2" applyNumberFormat="1" applyFont="1" applyFill="1" applyBorder="1" applyAlignment="1">
      <alignment horizontal="right" indent="1"/>
    </xf>
    <xf numFmtId="166" fontId="0" fillId="0" borderId="6" xfId="0" applyNumberFormat="1" applyFill="1" applyBorder="1"/>
    <xf numFmtId="9" fontId="5" fillId="0" borderId="4" xfId="2" applyNumberFormat="1" applyFont="1" applyFill="1" applyBorder="1" applyAlignment="1">
      <alignment horizontal="right" indent="1"/>
    </xf>
    <xf numFmtId="9" fontId="5" fillId="0" borderId="5" xfId="2" applyNumberFormat="1" applyFont="1" applyFill="1" applyBorder="1" applyAlignment="1">
      <alignment horizontal="right" indent="1"/>
    </xf>
    <xf numFmtId="168" fontId="15" fillId="0" borderId="0" xfId="0" applyNumberFormat="1" applyFont="1" applyBorder="1"/>
    <xf numFmtId="0" fontId="15" fillId="0" borderId="0" xfId="0" applyFont="1" applyBorder="1"/>
    <xf numFmtId="165" fontId="0" fillId="0" borderId="0" xfId="0" applyNumberFormat="1" applyFill="1" applyBorder="1" applyAlignment="1">
      <alignment horizontal="right" indent="1"/>
    </xf>
    <xf numFmtId="0" fontId="0" fillId="0" borderId="0" xfId="0" applyFill="1" applyBorder="1" applyAlignment="1">
      <alignment horizontal="center" vertical="center"/>
    </xf>
    <xf numFmtId="16" fontId="0" fillId="0" borderId="0" xfId="0" applyNumberFormat="1" applyFill="1"/>
    <xf numFmtId="0" fontId="5" fillId="0" borderId="9" xfId="0" applyFont="1" applyFill="1" applyBorder="1"/>
    <xf numFmtId="0" fontId="11" fillId="0" borderId="0" xfId="0" applyFont="1" applyFill="1" applyBorder="1"/>
    <xf numFmtId="49" fontId="0" fillId="0" borderId="0" xfId="0" applyNumberForma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/>
    </xf>
    <xf numFmtId="164" fontId="5" fillId="0" borderId="6" xfId="0" applyNumberFormat="1" applyFont="1" applyFill="1" applyBorder="1" applyAlignment="1">
      <alignment horizontal="right" indent="1"/>
    </xf>
    <xf numFmtId="164" fontId="0" fillId="0" borderId="6" xfId="0" applyNumberFormat="1" applyFill="1" applyBorder="1" applyAlignment="1">
      <alignment horizontal="right" indent="1"/>
    </xf>
    <xf numFmtId="164" fontId="0" fillId="0" borderId="0" xfId="0" applyNumberFormat="1" applyFill="1" applyBorder="1" applyAlignment="1">
      <alignment horizontal="right" indent="1"/>
    </xf>
    <xf numFmtId="164" fontId="0" fillId="0" borderId="3" xfId="0" applyNumberFormat="1" applyFill="1" applyBorder="1" applyAlignment="1">
      <alignment horizontal="right" indent="1"/>
    </xf>
    <xf numFmtId="0" fontId="0" fillId="0" borderId="3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0" xfId="0" applyFont="1" applyFill="1"/>
    <xf numFmtId="168" fontId="0" fillId="0" borderId="0" xfId="0" applyNumberFormat="1"/>
    <xf numFmtId="168" fontId="0" fillId="0" borderId="3" xfId="0" applyNumberFormat="1" applyBorder="1"/>
    <xf numFmtId="166" fontId="0" fillId="0" borderId="3" xfId="0" applyNumberFormat="1" applyFill="1" applyBorder="1"/>
    <xf numFmtId="0" fontId="2" fillId="0" borderId="0" xfId="0" quotePrefix="1" applyFont="1"/>
    <xf numFmtId="0" fontId="4" fillId="0" borderId="0" xfId="0" applyFont="1"/>
    <xf numFmtId="0" fontId="2" fillId="0" borderId="5" xfId="0" applyFont="1" applyBorder="1"/>
    <xf numFmtId="0" fontId="2" fillId="0" borderId="2" xfId="0" applyFont="1" applyBorder="1"/>
    <xf numFmtId="166" fontId="15" fillId="0" borderId="0" xfId="0" applyNumberFormat="1" applyFont="1" applyBorder="1"/>
    <xf numFmtId="9" fontId="0" fillId="0" borderId="0" xfId="0" applyNumberFormat="1" applyFill="1"/>
    <xf numFmtId="9" fontId="0" fillId="0" borderId="3" xfId="0" applyNumberFormat="1" applyFill="1" applyBorder="1"/>
    <xf numFmtId="165" fontId="0" fillId="0" borderId="6" xfId="2" applyNumberFormat="1" applyFont="1" applyFill="1" applyBorder="1"/>
    <xf numFmtId="165" fontId="0" fillId="0" borderId="3" xfId="2" applyNumberFormat="1" applyFont="1" applyFill="1" applyBorder="1"/>
    <xf numFmtId="165" fontId="5" fillId="0" borderId="6" xfId="2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right" indent="1"/>
    </xf>
    <xf numFmtId="165" fontId="0" fillId="0" borderId="3" xfId="0" applyNumberFormat="1" applyFill="1" applyBorder="1" applyAlignment="1">
      <alignment horizontal="right" indent="1"/>
    </xf>
    <xf numFmtId="165" fontId="0" fillId="0" borderId="6" xfId="0" applyNumberFormat="1" applyFill="1" applyBorder="1" applyAlignment="1">
      <alignment horizontal="right" indent="1"/>
    </xf>
    <xf numFmtId="0" fontId="0" fillId="0" borderId="11" xfId="0" applyFill="1" applyBorder="1"/>
    <xf numFmtId="0" fontId="0" fillId="0" borderId="12" xfId="0" applyFill="1" applyBorder="1"/>
    <xf numFmtId="0" fontId="0" fillId="0" borderId="10" xfId="0" applyFont="1" applyFill="1" applyBorder="1"/>
    <xf numFmtId="0" fontId="0" fillId="0" borderId="10" xfId="0" applyFill="1" applyBorder="1"/>
    <xf numFmtId="0" fontId="0" fillId="0" borderId="13" xfId="0" applyFill="1" applyBorder="1"/>
    <xf numFmtId="0" fontId="2" fillId="0" borderId="9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0" borderId="3" xfId="0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8" fontId="0" fillId="0" borderId="0" xfId="0" applyNumberFormat="1" applyFill="1"/>
    <xf numFmtId="0" fontId="2" fillId="0" borderId="9" xfId="0" applyFont="1" applyFill="1" applyBorder="1"/>
    <xf numFmtId="168" fontId="0" fillId="0" borderId="12" xfId="0" applyNumberFormat="1" applyFill="1" applyBorder="1" applyAlignment="1">
      <alignment horizontal="right" indent="1"/>
    </xf>
    <xf numFmtId="0" fontId="2" fillId="0" borderId="0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 vertical="center" wrapText="1"/>
    </xf>
    <xf numFmtId="9" fontId="0" fillId="0" borderId="1" xfId="0" applyNumberFormat="1" applyFill="1" applyBorder="1"/>
    <xf numFmtId="9" fontId="0" fillId="0" borderId="0" xfId="2" applyFont="1" applyFill="1" applyBorder="1"/>
    <xf numFmtId="0" fontId="3" fillId="0" borderId="0" xfId="1" applyAlignment="1" applyProtection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Fill="1" applyBorder="1"/>
    <xf numFmtId="0" fontId="0" fillId="0" borderId="1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3" borderId="2" xfId="0" applyFill="1" applyBorder="1"/>
    <xf numFmtId="0" fontId="0" fillId="3" borderId="10" xfId="0" applyFill="1" applyBorder="1"/>
    <xf numFmtId="166" fontId="0" fillId="3" borderId="3" xfId="0" applyNumberFormat="1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8" xfId="0" applyFill="1" applyBorder="1"/>
    <xf numFmtId="0" fontId="0" fillId="3" borderId="13" xfId="0" applyFill="1" applyBorder="1"/>
    <xf numFmtId="166" fontId="0" fillId="3" borderId="7" xfId="0" applyNumberFormat="1" applyFill="1" applyBorder="1"/>
    <xf numFmtId="0" fontId="0" fillId="4" borderId="8" xfId="0" applyFill="1" applyBorder="1"/>
    <xf numFmtId="0" fontId="0" fillId="4" borderId="13" xfId="0" applyFill="1" applyBorder="1"/>
    <xf numFmtId="166" fontId="0" fillId="4" borderId="7" xfId="0" applyNumberFormat="1" applyFill="1" applyBorder="1"/>
    <xf numFmtId="0" fontId="0" fillId="3" borderId="0" xfId="0" applyFill="1"/>
    <xf numFmtId="165" fontId="0" fillId="3" borderId="0" xfId="2" applyNumberFormat="1" applyFont="1" applyFill="1"/>
    <xf numFmtId="0" fontId="0" fillId="3" borderId="7" xfId="0" applyFill="1" applyBorder="1"/>
    <xf numFmtId="165" fontId="0" fillId="3" borderId="7" xfId="2" applyNumberFormat="1" applyFont="1" applyFill="1" applyBorder="1"/>
    <xf numFmtId="0" fontId="0" fillId="0" borderId="10" xfId="0" applyFill="1" applyBorder="1" applyAlignment="1">
      <alignment vertical="center"/>
    </xf>
    <xf numFmtId="0" fontId="0" fillId="4" borderId="7" xfId="0" applyFill="1" applyBorder="1"/>
    <xf numFmtId="165" fontId="0" fillId="4" borderId="7" xfId="2" applyNumberFormat="1" applyFont="1" applyFill="1" applyBorder="1"/>
    <xf numFmtId="168" fontId="0" fillId="0" borderId="3" xfId="0" applyNumberFormat="1" applyFill="1" applyBorder="1"/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168" fontId="0" fillId="0" borderId="0" xfId="0" applyNumberFormat="1" applyFill="1" applyBorder="1"/>
    <xf numFmtId="168" fontId="0" fillId="0" borderId="0" xfId="2" applyNumberFormat="1" applyFont="1" applyFill="1"/>
    <xf numFmtId="168" fontId="0" fillId="0" borderId="0" xfId="0" applyNumberFormat="1" applyBorder="1"/>
    <xf numFmtId="168" fontId="0" fillId="0" borderId="6" xfId="0" applyNumberFormat="1" applyBorder="1"/>
    <xf numFmtId="0" fontId="0" fillId="0" borderId="0" xfId="0" applyBorder="1"/>
    <xf numFmtId="166" fontId="0" fillId="3" borderId="0" xfId="0" applyNumberFormat="1" applyFill="1" applyBorder="1"/>
    <xf numFmtId="0" fontId="0" fillId="0" borderId="0" xfId="0" applyFill="1" applyAlignment="1">
      <alignment horizontal="right"/>
    </xf>
    <xf numFmtId="9" fontId="2" fillId="0" borderId="0" xfId="0" applyNumberFormat="1" applyFont="1" applyFill="1" applyAlignment="1">
      <alignment horizontal="right"/>
    </xf>
    <xf numFmtId="0" fontId="2" fillId="0" borderId="8" xfId="0" applyFont="1" applyFill="1" applyBorder="1"/>
    <xf numFmtId="0" fontId="0" fillId="0" borderId="9" xfId="0" applyFill="1" applyBorder="1" applyAlignment="1">
      <alignment horizontal="left"/>
    </xf>
    <xf numFmtId="168" fontId="0" fillId="0" borderId="9" xfId="0" applyNumberFormat="1" applyFill="1" applyBorder="1" applyAlignment="1">
      <alignment horizontal="right" indent="1"/>
    </xf>
    <xf numFmtId="10" fontId="0" fillId="0" borderId="6" xfId="2" applyNumberFormat="1" applyFont="1" applyFill="1" applyBorder="1" applyAlignment="1">
      <alignment horizontal="right" indent="1"/>
    </xf>
    <xf numFmtId="168" fontId="0" fillId="0" borderId="7" xfId="0" applyNumberFormat="1" applyBorder="1"/>
    <xf numFmtId="0" fontId="0" fillId="0" borderId="0" xfId="0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9" fontId="5" fillId="0" borderId="1" xfId="2" applyNumberFormat="1" applyFont="1" applyFill="1" applyBorder="1" applyAlignment="1">
      <alignment horizontal="right" indent="1"/>
    </xf>
    <xf numFmtId="9" fontId="5" fillId="0" borderId="2" xfId="2" applyNumberFormat="1" applyFont="1" applyFill="1" applyBorder="1" applyAlignment="1">
      <alignment horizontal="right" indent="1"/>
    </xf>
    <xf numFmtId="9" fontId="5" fillId="0" borderId="3" xfId="2" applyNumberFormat="1" applyFont="1" applyFill="1" applyBorder="1" applyAlignment="1">
      <alignment horizontal="right" indent="1"/>
    </xf>
    <xf numFmtId="166" fontId="2" fillId="0" borderId="0" xfId="0" applyNumberFormat="1" applyFont="1" applyFill="1" applyBorder="1"/>
    <xf numFmtId="0" fontId="0" fillId="0" borderId="1" xfId="0" applyFill="1" applyBorder="1" applyAlignment="1">
      <alignment vertical="center"/>
    </xf>
    <xf numFmtId="166" fontId="0" fillId="0" borderId="15" xfId="0" applyNumberFormat="1" applyFill="1" applyBorder="1"/>
    <xf numFmtId="166" fontId="0" fillId="0" borderId="4" xfId="0" applyNumberFormat="1" applyFill="1" applyBorder="1"/>
    <xf numFmtId="166" fontId="0" fillId="0" borderId="1" xfId="0" applyNumberFormat="1" applyFill="1" applyBorder="1"/>
    <xf numFmtId="166" fontId="0" fillId="3" borderId="1" xfId="0" applyNumberFormat="1" applyFill="1" applyBorder="1"/>
    <xf numFmtId="166" fontId="0" fillId="3" borderId="4" xfId="0" applyNumberFormat="1" applyFill="1" applyBorder="1"/>
    <xf numFmtId="166" fontId="0" fillId="3" borderId="14" xfId="0" applyNumberFormat="1" applyFill="1" applyBorder="1"/>
    <xf numFmtId="166" fontId="0" fillId="4" borderId="14" xfId="0" applyNumberFormat="1" applyFill="1" applyBorder="1"/>
    <xf numFmtId="0" fontId="6" fillId="0" borderId="0" xfId="0" applyFont="1" applyBorder="1" applyAlignment="1">
      <alignment horizontal="right"/>
    </xf>
    <xf numFmtId="0" fontId="20" fillId="0" borderId="0" xfId="0" applyFont="1" applyFill="1" applyBorder="1"/>
    <xf numFmtId="166" fontId="0" fillId="0" borderId="0" xfId="0" applyNumberForma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10" fontId="0" fillId="0" borderId="4" xfId="2" applyNumberFormat="1" applyFont="1" applyFill="1" applyBorder="1" applyAlignment="1">
      <alignment horizontal="right" indent="1"/>
    </xf>
    <xf numFmtId="0" fontId="0" fillId="0" borderId="7" xfId="0" applyFill="1" applyBorder="1"/>
    <xf numFmtId="168" fontId="0" fillId="0" borderId="13" xfId="0" applyNumberFormat="1" applyFill="1" applyBorder="1" applyAlignment="1">
      <alignment horizontal="right" indent="1"/>
    </xf>
    <xf numFmtId="10" fontId="0" fillId="0" borderId="7" xfId="2" applyNumberFormat="1" applyFont="1" applyFill="1" applyBorder="1" applyAlignment="1">
      <alignment horizontal="right" indent="1"/>
    </xf>
    <xf numFmtId="9" fontId="5" fillId="0" borderId="15" xfId="2" applyNumberFormat="1" applyFont="1" applyFill="1" applyBorder="1" applyAlignment="1">
      <alignment horizontal="right" indent="1"/>
    </xf>
    <xf numFmtId="6" fontId="0" fillId="0" borderId="0" xfId="0" applyNumberFormat="1"/>
    <xf numFmtId="9" fontId="21" fillId="0" borderId="0" xfId="2" applyFont="1"/>
    <xf numFmtId="165" fontId="21" fillId="0" borderId="0" xfId="2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7" xfId="0" applyFill="1" applyBorder="1" applyAlignment="1">
      <alignment horizontal="left"/>
    </xf>
    <xf numFmtId="0" fontId="22" fillId="0" borderId="0" xfId="0" applyFont="1" applyFill="1" applyBorder="1"/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9" fontId="5" fillId="0" borderId="6" xfId="2" applyNumberFormat="1" applyFont="1" applyFill="1" applyBorder="1" applyAlignment="1">
      <alignment horizontal="right" indent="1"/>
    </xf>
    <xf numFmtId="0" fontId="0" fillId="0" borderId="0" xfId="0" applyFill="1" applyBorder="1" applyAlignment="1">
      <alignment horizontal="right" vertical="center"/>
    </xf>
    <xf numFmtId="9" fontId="0" fillId="0" borderId="0" xfId="0" applyNumberFormat="1" applyFill="1" applyBorder="1"/>
    <xf numFmtId="9" fontId="2" fillId="0" borderId="0" xfId="0" applyNumberFormat="1" applyFont="1" applyFill="1" applyBorder="1" applyAlignment="1">
      <alignment horizontal="right"/>
    </xf>
    <xf numFmtId="164" fontId="0" fillId="0" borderId="15" xfId="0" applyNumberFormat="1" applyFill="1" applyBorder="1"/>
    <xf numFmtId="164" fontId="0" fillId="0" borderId="6" xfId="0" applyNumberFormat="1" applyFill="1" applyBorder="1"/>
    <xf numFmtId="164" fontId="0" fillId="0" borderId="0" xfId="0" applyNumberFormat="1" applyFill="1" applyBorder="1"/>
    <xf numFmtId="1" fontId="0" fillId="0" borderId="0" xfId="0" applyNumberFormat="1" applyFill="1" applyBorder="1"/>
    <xf numFmtId="4" fontId="0" fillId="0" borderId="0" xfId="0" applyNumberFormat="1" applyFill="1" applyBorder="1"/>
    <xf numFmtId="164" fontId="0" fillId="0" borderId="7" xfId="0" applyNumberFormat="1" applyFill="1" applyBorder="1"/>
    <xf numFmtId="9" fontId="0" fillId="0" borderId="0" xfId="2" applyFont="1"/>
    <xf numFmtId="8" fontId="0" fillId="0" borderId="0" xfId="0" applyNumberFormat="1" applyFill="1"/>
    <xf numFmtId="0" fontId="2" fillId="0" borderId="0" xfId="0" applyFont="1" applyFill="1" applyBorder="1" applyAlignment="1">
      <alignment horizontal="right"/>
    </xf>
    <xf numFmtId="169" fontId="0" fillId="0" borderId="0" xfId="0" applyNumberFormat="1" applyFill="1" applyBorder="1"/>
    <xf numFmtId="1" fontId="0" fillId="0" borderId="0" xfId="0" applyNumberFormat="1" applyFill="1"/>
    <xf numFmtId="164" fontId="0" fillId="0" borderId="0" xfId="0" applyNumberFormat="1" applyFill="1"/>
    <xf numFmtId="0" fontId="2" fillId="0" borderId="0" xfId="0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0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0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</cellXfs>
  <cellStyles count="68">
    <cellStyle name="Currency 2" xfId="5" xr:uid="{00000000-0005-0000-0000-000001000000}"/>
    <cellStyle name="Currency 2 2" xfId="26" xr:uid="{00000000-0005-0000-0000-000002000000}"/>
    <cellStyle name="Currency 2 2 2" xfId="56" xr:uid="{00000000-0005-0000-0000-000003000000}"/>
    <cellStyle name="Currency 2 3" xfId="42" xr:uid="{00000000-0005-0000-0000-000004000000}"/>
    <cellStyle name="Currency 3" xfId="9" xr:uid="{00000000-0005-0000-0000-000005000000}"/>
    <cellStyle name="Currency 3 2" xfId="28" xr:uid="{00000000-0005-0000-0000-000006000000}"/>
    <cellStyle name="Currency 3 2 2" xfId="58" xr:uid="{00000000-0005-0000-0000-000007000000}"/>
    <cellStyle name="Currency 3 3" xfId="44" xr:uid="{00000000-0005-0000-0000-000008000000}"/>
    <cellStyle name="Currency 4" xfId="19" xr:uid="{00000000-0005-0000-0000-000009000000}"/>
    <cellStyle name="Currency 4 2" xfId="35" xr:uid="{00000000-0005-0000-0000-00000A000000}"/>
    <cellStyle name="Currency 4 2 2" xfId="65" xr:uid="{00000000-0005-0000-0000-00000B000000}"/>
    <cellStyle name="Currency 4 3" xfId="51" xr:uid="{00000000-0005-0000-0000-00000C000000}"/>
    <cellStyle name="Currency 5" xfId="37" xr:uid="{00000000-0005-0000-0000-00000D000000}"/>
    <cellStyle name="Currency 6" xfId="53" xr:uid="{00000000-0005-0000-0000-00000E000000}"/>
    <cellStyle name="Currency 7" xfId="21" xr:uid="{00000000-0005-0000-0000-00000F000000}"/>
    <cellStyle name="Hyperlink" xfId="1" builtinId="8"/>
    <cellStyle name="Normal" xfId="0" builtinId="0"/>
    <cellStyle name="Normal 10" xfId="39" xr:uid="{00000000-0005-0000-0000-000012000000}"/>
    <cellStyle name="Normal 11" xfId="3" xr:uid="{00000000-0005-0000-0000-000013000000}"/>
    <cellStyle name="Normal 2" xfId="6" xr:uid="{00000000-0005-0000-0000-000014000000}"/>
    <cellStyle name="Normal 2 2" xfId="7" xr:uid="{00000000-0005-0000-0000-000015000000}"/>
    <cellStyle name="Normal 2 3" xfId="10" xr:uid="{00000000-0005-0000-0000-000016000000}"/>
    <cellStyle name="Normal 2 4" xfId="27" xr:uid="{00000000-0005-0000-0000-000017000000}"/>
    <cellStyle name="Normal 2 4 2" xfId="57" xr:uid="{00000000-0005-0000-0000-000018000000}"/>
    <cellStyle name="Normal 2 5" xfId="43" xr:uid="{00000000-0005-0000-0000-000019000000}"/>
    <cellStyle name="Normal 3" xfId="8" xr:uid="{00000000-0005-0000-0000-00001A000000}"/>
    <cellStyle name="Normal 4" xfId="11" xr:uid="{00000000-0005-0000-0000-00001B000000}"/>
    <cellStyle name="Normal 4 2" xfId="29" xr:uid="{00000000-0005-0000-0000-00001C000000}"/>
    <cellStyle name="Normal 4 2 2" xfId="59" xr:uid="{00000000-0005-0000-0000-00001D000000}"/>
    <cellStyle name="Normal 4 3" xfId="45" xr:uid="{00000000-0005-0000-0000-00001E000000}"/>
    <cellStyle name="Normal 5" xfId="12" xr:uid="{00000000-0005-0000-0000-00001F000000}"/>
    <cellStyle name="Normal 5 2" xfId="22" xr:uid="{00000000-0005-0000-0000-000020000000}"/>
    <cellStyle name="Normal 5 2 2" xfId="38" xr:uid="{00000000-0005-0000-0000-000021000000}"/>
    <cellStyle name="Normal 5 2 2 2" xfId="67" xr:uid="{00000000-0005-0000-0000-000022000000}"/>
    <cellStyle name="Normal 5 2 3" xfId="54" xr:uid="{00000000-0005-0000-0000-000023000000}"/>
    <cellStyle name="Normal 5 3" xfId="30" xr:uid="{00000000-0005-0000-0000-000024000000}"/>
    <cellStyle name="Normal 5 3 2" xfId="60" xr:uid="{00000000-0005-0000-0000-000025000000}"/>
    <cellStyle name="Normal 5 4" xfId="46" xr:uid="{00000000-0005-0000-0000-000026000000}"/>
    <cellStyle name="Normal 6" xfId="18" xr:uid="{00000000-0005-0000-0000-000027000000}"/>
    <cellStyle name="Normal 6 2" xfId="34" xr:uid="{00000000-0005-0000-0000-000028000000}"/>
    <cellStyle name="Normal 6 2 2" xfId="64" xr:uid="{00000000-0005-0000-0000-000029000000}"/>
    <cellStyle name="Normal 6 3" xfId="50" xr:uid="{00000000-0005-0000-0000-00002A000000}"/>
    <cellStyle name="Normal 7" xfId="23" xr:uid="{00000000-0005-0000-0000-00002B000000}"/>
    <cellStyle name="Normal 7 2" xfId="55" xr:uid="{00000000-0005-0000-0000-00002C000000}"/>
    <cellStyle name="Normal 8" xfId="24" xr:uid="{00000000-0005-0000-0000-00002D000000}"/>
    <cellStyle name="Normal 9" xfId="40" xr:uid="{00000000-0005-0000-0000-00002E000000}"/>
    <cellStyle name="Percent" xfId="2" builtinId="5"/>
    <cellStyle name="Percent 10" xfId="4" xr:uid="{00000000-0005-0000-0000-000030000000}"/>
    <cellStyle name="Percent 2" xfId="13" xr:uid="{00000000-0005-0000-0000-000031000000}"/>
    <cellStyle name="Percent 3" xfId="14" xr:uid="{00000000-0005-0000-0000-000032000000}"/>
    <cellStyle name="Percent 4" xfId="15" xr:uid="{00000000-0005-0000-0000-000033000000}"/>
    <cellStyle name="Percent 4 2" xfId="31" xr:uid="{00000000-0005-0000-0000-000034000000}"/>
    <cellStyle name="Percent 4 2 2" xfId="61" xr:uid="{00000000-0005-0000-0000-000035000000}"/>
    <cellStyle name="Percent 4 3" xfId="47" xr:uid="{00000000-0005-0000-0000-000036000000}"/>
    <cellStyle name="Percent 5" xfId="16" xr:uid="{00000000-0005-0000-0000-000037000000}"/>
    <cellStyle name="Percent 5 2" xfId="32" xr:uid="{00000000-0005-0000-0000-000038000000}"/>
    <cellStyle name="Percent 5 2 2" xfId="62" xr:uid="{00000000-0005-0000-0000-000039000000}"/>
    <cellStyle name="Percent 5 3" xfId="48" xr:uid="{00000000-0005-0000-0000-00003A000000}"/>
    <cellStyle name="Percent 6" xfId="17" xr:uid="{00000000-0005-0000-0000-00003B000000}"/>
    <cellStyle name="Percent 6 2" xfId="33" xr:uid="{00000000-0005-0000-0000-00003C000000}"/>
    <cellStyle name="Percent 6 2 2" xfId="63" xr:uid="{00000000-0005-0000-0000-00003D000000}"/>
    <cellStyle name="Percent 6 3" xfId="49" xr:uid="{00000000-0005-0000-0000-00003E000000}"/>
    <cellStyle name="Percent 7" xfId="20" xr:uid="{00000000-0005-0000-0000-00003F000000}"/>
    <cellStyle name="Percent 7 2" xfId="36" xr:uid="{00000000-0005-0000-0000-000040000000}"/>
    <cellStyle name="Percent 7 2 2" xfId="66" xr:uid="{00000000-0005-0000-0000-000041000000}"/>
    <cellStyle name="Percent 7 3" xfId="52" xr:uid="{00000000-0005-0000-0000-000042000000}"/>
    <cellStyle name="Percent 8" xfId="25" xr:uid="{00000000-0005-0000-0000-000043000000}"/>
    <cellStyle name="Percent 9" xfId="41" xr:uid="{00000000-0005-0000-0000-00004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"/>
  <sheetViews>
    <sheetView tabSelected="1" zoomScale="80" workbookViewId="0">
      <pane ySplit="1" topLeftCell="A2" activePane="bottomLeft" state="frozen"/>
      <selection pane="bottomLeft"/>
    </sheetView>
  </sheetViews>
  <sheetFormatPr defaultColWidth="9.140625" defaultRowHeight="14.25" x14ac:dyDescent="0.2"/>
  <cols>
    <col min="1" max="1" width="9.140625" style="1"/>
    <col min="2" max="2" width="118.7109375" style="1" customWidth="1"/>
    <col min="3" max="16384" width="9.140625" style="1"/>
  </cols>
  <sheetData>
    <row r="1" spans="1:2" s="3" customFormat="1" ht="15.75" x14ac:dyDescent="0.25">
      <c r="A1" s="2" t="s">
        <v>16</v>
      </c>
    </row>
    <row r="3" spans="1:2" x14ac:dyDescent="0.2">
      <c r="A3" s="104" t="s">
        <v>24</v>
      </c>
      <c r="B3" s="1" t="str">
        <f>'RSF.1'!B1</f>
        <v>Vote Tertiary Education funding for research and research-based teaching 2000-2021</v>
      </c>
    </row>
    <row r="4" spans="1:2" x14ac:dyDescent="0.2">
      <c r="A4" s="104" t="s">
        <v>25</v>
      </c>
      <c r="B4" s="1" t="str">
        <f>'RSF.2'!B1</f>
        <v>Performance-Based Research Fund (PBRF) allocations by component 2004-2022</v>
      </c>
    </row>
    <row r="5" spans="1:2" x14ac:dyDescent="0.2">
      <c r="A5" s="104" t="s">
        <v>26</v>
      </c>
      <c r="B5" s="1" t="str">
        <f>'RSF.3'!B1</f>
        <v>Percentage of total Performance-Based Research Fund (PBRF) funding allocated by component 2004-2022</v>
      </c>
    </row>
    <row r="6" spans="1:2" x14ac:dyDescent="0.2">
      <c r="A6" s="104" t="s">
        <v>27</v>
      </c>
      <c r="B6" s="1" t="str">
        <f>'RSF.4'!B1</f>
        <v>University external research income by source ($million)</v>
      </c>
    </row>
    <row r="7" spans="1:2" x14ac:dyDescent="0.2">
      <c r="A7" s="104" t="s">
        <v>28</v>
      </c>
      <c r="B7" s="1" t="str">
        <f>'RSF.5'!B1</f>
        <v>University Performance-Based Research Fund external research income 2002-2021</v>
      </c>
    </row>
    <row r="8" spans="1:2" x14ac:dyDescent="0.2">
      <c r="A8" s="104" t="s">
        <v>29</v>
      </c>
      <c r="B8" s="1" t="str">
        <f>'RSF.6'!B1</f>
        <v>University research contract income per academic and research only staff FTE 2002-2021</v>
      </c>
    </row>
    <row r="9" spans="1:2" x14ac:dyDescent="0.2">
      <c r="A9" s="104" t="s">
        <v>30</v>
      </c>
      <c r="B9" s="1" t="str">
        <f>'RSF.7'!B1</f>
        <v>Estimated expenditure on research and development by universities 2002-2019</v>
      </c>
    </row>
    <row r="10" spans="1:2" x14ac:dyDescent="0.2">
      <c r="A10" s="104" t="s">
        <v>31</v>
      </c>
      <c r="B10" s="1" t="str">
        <f>'RSF.8'!B1</f>
        <v>University research expenditure by research type 2005 - 2019</v>
      </c>
    </row>
    <row r="11" spans="1:2" x14ac:dyDescent="0.2">
      <c r="A11" s="104" t="s">
        <v>32</v>
      </c>
      <c r="B11" s="1" t="str">
        <f>'RSF.9'!B1</f>
        <v>University research expenditure by purpose 2009-2017</v>
      </c>
    </row>
    <row r="12" spans="1:2" x14ac:dyDescent="0.2">
      <c r="A12" s="104"/>
    </row>
  </sheetData>
  <phoneticPr fontId="6" type="noConversion"/>
  <hyperlinks>
    <hyperlink ref="A3" location="RSF.1!A1" display="RSF.1" xr:uid="{00000000-0004-0000-0000-000000000000}"/>
    <hyperlink ref="A4:A11" location="RSF.1!A1" display="REF.1" xr:uid="{00000000-0004-0000-0000-000001000000}"/>
    <hyperlink ref="A4" location="RSF.2!A1" display="RSF.2" xr:uid="{00000000-0004-0000-0000-000002000000}"/>
    <hyperlink ref="A5" location="RSF.3!A1" display="RSF.3" xr:uid="{00000000-0004-0000-0000-000003000000}"/>
    <hyperlink ref="A6" location="RSF.4!A1" display="RSF.4" xr:uid="{00000000-0004-0000-0000-000004000000}"/>
    <hyperlink ref="A7" location="RSF.5!A1" display="RSF.5" xr:uid="{00000000-0004-0000-0000-000005000000}"/>
    <hyperlink ref="A8" location="RSF.6!A1" display="RSF.6" xr:uid="{00000000-0004-0000-0000-000006000000}"/>
    <hyperlink ref="A9" location="RSF.7!A1" display="RSF.7" xr:uid="{00000000-0004-0000-0000-000007000000}"/>
    <hyperlink ref="A10" location="RSF.8!A1" display="RSF.8" xr:uid="{00000000-0004-0000-0000-000008000000}"/>
    <hyperlink ref="A11" location="RSF.9!A1" display="RSF.9" xr:uid="{00000000-0004-0000-0000-000009000000}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9"/>
  <sheetViews>
    <sheetView zoomScale="80" workbookViewId="0"/>
  </sheetViews>
  <sheetFormatPr defaultColWidth="9.140625" defaultRowHeight="12.75" x14ac:dyDescent="0.2"/>
  <cols>
    <col min="1" max="1" width="3" style="5" customWidth="1"/>
    <col min="2" max="2" width="42.28515625" style="5" customWidth="1"/>
    <col min="3" max="3" width="11" style="5" customWidth="1"/>
    <col min="4" max="7" width="9.140625" style="5"/>
    <col min="8" max="8" width="9.140625" style="7"/>
    <col min="9" max="16384" width="9.140625" style="5"/>
  </cols>
  <sheetData>
    <row r="1" spans="1:8" s="16" customFormat="1" ht="15.75" x14ac:dyDescent="0.25">
      <c r="B1" s="11" t="s">
        <v>108</v>
      </c>
      <c r="H1" s="58"/>
    </row>
    <row r="3" spans="1:8" ht="39" customHeight="1" x14ac:dyDescent="0.2">
      <c r="B3" s="21" t="s">
        <v>19</v>
      </c>
      <c r="C3" s="108">
        <v>2009</v>
      </c>
      <c r="D3" s="109">
        <v>2011</v>
      </c>
      <c r="E3" s="109">
        <v>2013</v>
      </c>
      <c r="F3" s="109">
        <v>2015</v>
      </c>
      <c r="G3" s="109">
        <v>2017</v>
      </c>
      <c r="H3" s="181"/>
    </row>
    <row r="4" spans="1:8" x14ac:dyDescent="0.2">
      <c r="B4" s="26" t="s">
        <v>43</v>
      </c>
      <c r="C4" s="80">
        <v>0.25561097256857856</v>
      </c>
      <c r="D4" s="80">
        <v>0.23684210526315788</v>
      </c>
      <c r="E4" s="80">
        <v>0.21909424724602203</v>
      </c>
      <c r="F4" s="80">
        <v>0.20296465222348917</v>
      </c>
      <c r="G4" s="80">
        <v>0.24166666666666667</v>
      </c>
      <c r="H4" s="182"/>
    </row>
    <row r="5" spans="1:8" x14ac:dyDescent="0.2">
      <c r="B5" s="26" t="s">
        <v>41</v>
      </c>
      <c r="C5" s="80">
        <v>0.13591022443890274</v>
      </c>
      <c r="D5" s="80">
        <v>0.12799043062200957</v>
      </c>
      <c r="E5" s="80">
        <v>9.057527539779682E-2</v>
      </c>
      <c r="F5" s="80">
        <v>0.10262257696693272</v>
      </c>
      <c r="G5" s="80">
        <v>8.8541666666666671E-2</v>
      </c>
      <c r="H5" s="182"/>
    </row>
    <row r="6" spans="1:8" x14ac:dyDescent="0.2">
      <c r="B6" s="26" t="s">
        <v>44</v>
      </c>
      <c r="C6" s="80">
        <v>0.10847880299251871</v>
      </c>
      <c r="D6" s="80">
        <v>0.12799043062200957</v>
      </c>
      <c r="E6" s="139" t="s">
        <v>87</v>
      </c>
      <c r="F6" s="139" t="s">
        <v>87</v>
      </c>
      <c r="G6" s="139">
        <v>8.3333333333333329E-2</v>
      </c>
      <c r="H6" s="183"/>
    </row>
    <row r="7" spans="1:8" x14ac:dyDescent="0.2">
      <c r="B7" s="26" t="s">
        <v>93</v>
      </c>
      <c r="C7" s="80">
        <v>9.2269326683291769E-2</v>
      </c>
      <c r="D7" s="80">
        <v>9.9282296650717708E-2</v>
      </c>
      <c r="E7" s="80">
        <v>8.0783353733170138E-2</v>
      </c>
      <c r="F7" s="139" t="s">
        <v>87</v>
      </c>
      <c r="G7" s="139">
        <v>0.1</v>
      </c>
      <c r="H7" s="183"/>
    </row>
    <row r="8" spans="1:8" x14ac:dyDescent="0.2">
      <c r="B8" s="26" t="s">
        <v>45</v>
      </c>
      <c r="C8" s="80">
        <v>6.6084788029925193E-2</v>
      </c>
      <c r="D8" s="80">
        <v>6.1004784688995214E-2</v>
      </c>
      <c r="E8" s="80">
        <v>6.3647490820073441E-2</v>
      </c>
      <c r="F8" s="80">
        <v>6.4994298745724058E-2</v>
      </c>
      <c r="G8" s="80">
        <v>7.3958333333333334E-2</v>
      </c>
      <c r="H8" s="182"/>
    </row>
    <row r="9" spans="1:8" x14ac:dyDescent="0.2">
      <c r="B9" s="26" t="s">
        <v>42</v>
      </c>
      <c r="C9" s="80">
        <v>6.2344139650872821E-2</v>
      </c>
      <c r="D9" s="80">
        <v>5.9808612440191387E-2</v>
      </c>
      <c r="E9" s="80">
        <v>7.0991432068543456E-2</v>
      </c>
      <c r="F9" s="80">
        <v>6.2713797035347782E-2</v>
      </c>
      <c r="G9" s="80">
        <v>7.7083333333333337E-2</v>
      </c>
      <c r="H9" s="182"/>
    </row>
    <row r="10" spans="1:8" x14ac:dyDescent="0.2">
      <c r="B10" s="26" t="s">
        <v>46</v>
      </c>
      <c r="C10" s="80">
        <v>4.8628428927680795E-2</v>
      </c>
      <c r="D10" s="80">
        <v>6.8181818181818177E-2</v>
      </c>
      <c r="E10" s="80">
        <v>6.2423500611995107E-2</v>
      </c>
      <c r="F10" s="80">
        <v>6.6134549600912196E-2</v>
      </c>
      <c r="G10" s="80">
        <v>7.8125E-2</v>
      </c>
      <c r="H10" s="182"/>
    </row>
    <row r="11" spans="1:8" x14ac:dyDescent="0.2">
      <c r="B11" s="26" t="s">
        <v>35</v>
      </c>
      <c r="C11" s="80">
        <v>0.23067331670822933</v>
      </c>
      <c r="D11" s="80">
        <v>0.21889952153110048</v>
      </c>
      <c r="E11" s="139" t="s">
        <v>89</v>
      </c>
      <c r="F11" s="139" t="s">
        <v>89</v>
      </c>
      <c r="G11" s="139">
        <v>0.25624999999999998</v>
      </c>
      <c r="H11" s="183"/>
    </row>
    <row r="12" spans="1:8" x14ac:dyDescent="0.2">
      <c r="B12" s="37" t="s">
        <v>7</v>
      </c>
      <c r="C12" s="102">
        <v>1</v>
      </c>
      <c r="D12" s="81">
        <v>1</v>
      </c>
      <c r="E12" s="81">
        <v>1</v>
      </c>
      <c r="F12" s="81">
        <v>1</v>
      </c>
      <c r="G12" s="81">
        <v>1</v>
      </c>
      <c r="H12" s="182"/>
    </row>
    <row r="13" spans="1:8" x14ac:dyDescent="0.2">
      <c r="B13" s="35"/>
      <c r="G13" s="39" t="s">
        <v>103</v>
      </c>
    </row>
    <row r="14" spans="1:8" x14ac:dyDescent="0.2">
      <c r="B14" s="38" t="s">
        <v>17</v>
      </c>
    </row>
    <row r="15" spans="1:8" x14ac:dyDescent="0.2">
      <c r="A15" s="5">
        <v>1</v>
      </c>
      <c r="B15" s="5" t="s">
        <v>36</v>
      </c>
    </row>
    <row r="16" spans="1:8" x14ac:dyDescent="0.2">
      <c r="A16" s="5">
        <v>2</v>
      </c>
      <c r="B16" s="5" t="s">
        <v>37</v>
      </c>
    </row>
    <row r="17" spans="1:14" x14ac:dyDescent="0.2">
      <c r="A17" s="5">
        <v>3</v>
      </c>
      <c r="B17" s="69" t="s">
        <v>75</v>
      </c>
    </row>
    <row r="18" spans="1:14" x14ac:dyDescent="0.2">
      <c r="A18" s="5">
        <v>4</v>
      </c>
      <c r="B18" s="69" t="s">
        <v>107</v>
      </c>
    </row>
    <row r="19" spans="1:14" x14ac:dyDescent="0.2">
      <c r="A19" s="5">
        <v>5</v>
      </c>
      <c r="B19" s="69" t="s">
        <v>88</v>
      </c>
    </row>
    <row r="20" spans="1:14" x14ac:dyDescent="0.2">
      <c r="A20" s="5">
        <v>6</v>
      </c>
      <c r="B20" s="69" t="s">
        <v>90</v>
      </c>
      <c r="I20" s="7"/>
      <c r="J20" s="7"/>
      <c r="K20" s="7"/>
      <c r="L20" s="7"/>
      <c r="M20" s="7"/>
      <c r="N20" s="7"/>
    </row>
    <row r="21" spans="1:14" x14ac:dyDescent="0.2">
      <c r="B21" s="160"/>
      <c r="I21" s="7"/>
      <c r="J21" s="7"/>
      <c r="K21" s="7"/>
      <c r="L21" s="7"/>
      <c r="M21" s="7"/>
      <c r="N21" s="7"/>
    </row>
    <row r="22" spans="1:14" x14ac:dyDescent="0.2">
      <c r="I22" s="7"/>
      <c r="J22" s="7"/>
      <c r="K22" s="7"/>
      <c r="L22" s="7"/>
      <c r="M22" s="7"/>
      <c r="N22" s="7"/>
    </row>
    <row r="23" spans="1:14" x14ac:dyDescent="0.2">
      <c r="I23" s="7"/>
      <c r="J23" s="7"/>
      <c r="K23" s="103"/>
      <c r="L23" s="103"/>
      <c r="M23" s="7"/>
      <c r="N23" s="7"/>
    </row>
    <row r="24" spans="1:14" x14ac:dyDescent="0.2">
      <c r="I24" s="7"/>
      <c r="J24" s="7"/>
      <c r="K24" s="103"/>
      <c r="L24" s="103"/>
      <c r="M24" s="7"/>
      <c r="N24" s="7"/>
    </row>
    <row r="25" spans="1:14" x14ac:dyDescent="0.2">
      <c r="I25" s="7"/>
      <c r="J25" s="7"/>
      <c r="K25" s="103"/>
      <c r="L25" s="103"/>
      <c r="M25" s="7"/>
      <c r="N25" s="7"/>
    </row>
    <row r="26" spans="1:14" x14ac:dyDescent="0.2">
      <c r="B26" s="35"/>
      <c r="I26" s="7"/>
      <c r="J26" s="7"/>
      <c r="K26" s="103"/>
      <c r="L26" s="103"/>
      <c r="M26" s="7"/>
      <c r="N26" s="7"/>
    </row>
    <row r="27" spans="1:14" x14ac:dyDescent="0.2">
      <c r="I27" s="7"/>
      <c r="J27" s="7"/>
      <c r="K27" s="103"/>
      <c r="L27" s="103"/>
      <c r="M27" s="7"/>
      <c r="N27" s="7"/>
    </row>
    <row r="28" spans="1:14" x14ac:dyDescent="0.2">
      <c r="I28" s="7"/>
      <c r="J28" s="7"/>
      <c r="K28" s="103"/>
      <c r="L28" s="103"/>
      <c r="M28" s="7"/>
      <c r="N28" s="7"/>
    </row>
    <row r="29" spans="1:14" x14ac:dyDescent="0.2">
      <c r="I29" s="7"/>
      <c r="J29" s="7"/>
      <c r="K29" s="103"/>
      <c r="L29" s="103"/>
      <c r="M29" s="7"/>
      <c r="N29" s="7"/>
    </row>
    <row r="30" spans="1:14" x14ac:dyDescent="0.2">
      <c r="I30" s="7"/>
      <c r="J30" s="7"/>
      <c r="K30" s="103"/>
      <c r="L30" s="103"/>
      <c r="M30" s="7"/>
      <c r="N30" s="7"/>
    </row>
    <row r="31" spans="1:14" x14ac:dyDescent="0.2">
      <c r="I31" s="7"/>
      <c r="J31" s="7"/>
      <c r="K31" s="103"/>
      <c r="L31" s="103"/>
      <c r="M31" s="7"/>
      <c r="N31" s="7"/>
    </row>
    <row r="32" spans="1:14" x14ac:dyDescent="0.2">
      <c r="I32" s="7"/>
      <c r="J32" s="7"/>
      <c r="K32" s="103"/>
      <c r="L32" s="103"/>
      <c r="M32" s="7"/>
      <c r="N32" s="7"/>
    </row>
    <row r="33" spans="9:14" x14ac:dyDescent="0.2">
      <c r="I33" s="7"/>
      <c r="J33" s="7"/>
      <c r="K33" s="103"/>
      <c r="L33" s="103"/>
      <c r="M33" s="7"/>
      <c r="N33" s="7"/>
    </row>
    <row r="34" spans="9:14" x14ac:dyDescent="0.2">
      <c r="I34" s="7"/>
      <c r="J34" s="7"/>
      <c r="K34" s="103"/>
      <c r="L34" s="103"/>
      <c r="M34" s="7"/>
      <c r="N34" s="7"/>
    </row>
    <row r="35" spans="9:14" x14ac:dyDescent="0.2">
      <c r="I35" s="7"/>
      <c r="J35" s="7"/>
      <c r="K35" s="103"/>
      <c r="L35" s="103"/>
      <c r="M35" s="7"/>
      <c r="N35" s="7"/>
    </row>
    <row r="36" spans="9:14" x14ac:dyDescent="0.2">
      <c r="I36" s="7"/>
      <c r="J36" s="7"/>
      <c r="K36" s="103"/>
      <c r="L36" s="103"/>
      <c r="M36" s="7"/>
      <c r="N36" s="7"/>
    </row>
    <row r="37" spans="9:14" x14ac:dyDescent="0.2">
      <c r="I37" s="7"/>
      <c r="J37" s="7"/>
      <c r="K37" s="7"/>
      <c r="L37" s="7"/>
      <c r="M37" s="7"/>
      <c r="N37" s="7"/>
    </row>
    <row r="38" spans="9:14" x14ac:dyDescent="0.2">
      <c r="I38" s="7"/>
      <c r="J38" s="7"/>
      <c r="K38" s="7"/>
      <c r="L38" s="7"/>
      <c r="M38" s="7"/>
      <c r="N38" s="7"/>
    </row>
    <row r="39" spans="9:14" x14ac:dyDescent="0.2">
      <c r="I39" s="7"/>
      <c r="J39" s="7"/>
      <c r="K39" s="7"/>
      <c r="L39" s="7"/>
      <c r="M39" s="7"/>
      <c r="N39" s="7"/>
    </row>
  </sheetData>
  <phoneticPr fontId="6" type="noConversion"/>
  <pageMargins left="0.75" right="0.75" top="0.5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31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3.7109375" customWidth="1"/>
    <col min="2" max="2" width="41.5703125" customWidth="1"/>
    <col min="3" max="24" width="9.5703125" bestFit="1" customWidth="1"/>
  </cols>
  <sheetData>
    <row r="1" spans="1:26" ht="15.75" x14ac:dyDescent="0.25">
      <c r="A1" s="71"/>
      <c r="B1" s="2" t="s">
        <v>110</v>
      </c>
    </row>
    <row r="2" spans="1:26" x14ac:dyDescent="0.2">
      <c r="A2" s="68"/>
      <c r="B2" s="76"/>
    </row>
    <row r="3" spans="1:26" ht="30.75" customHeight="1" x14ac:dyDescent="0.2">
      <c r="B3" s="197" t="s">
        <v>84</v>
      </c>
      <c r="C3" s="106">
        <v>2000</v>
      </c>
      <c r="D3" s="106">
        <v>2001</v>
      </c>
      <c r="E3" s="106">
        <v>2002</v>
      </c>
      <c r="F3" s="106">
        <v>2003</v>
      </c>
      <c r="G3" s="106">
        <v>2004</v>
      </c>
      <c r="H3" s="106">
        <v>2005</v>
      </c>
      <c r="I3" s="106">
        <v>2006</v>
      </c>
      <c r="J3" s="106">
        <v>2007</v>
      </c>
      <c r="K3" s="106">
        <v>2008</v>
      </c>
      <c r="L3" s="106">
        <v>2009</v>
      </c>
      <c r="M3" s="106">
        <v>2010</v>
      </c>
      <c r="N3" s="106">
        <v>2011</v>
      </c>
      <c r="O3" s="106">
        <v>2012</v>
      </c>
      <c r="P3" s="129">
        <v>2013</v>
      </c>
      <c r="Q3" s="129">
        <v>2014</v>
      </c>
      <c r="R3" s="129">
        <v>2015</v>
      </c>
      <c r="S3" s="129">
        <v>2016</v>
      </c>
      <c r="T3" s="129">
        <v>2017</v>
      </c>
      <c r="U3" s="129">
        <v>2018</v>
      </c>
      <c r="V3" s="129">
        <v>2019</v>
      </c>
      <c r="W3" s="129">
        <v>2020</v>
      </c>
      <c r="X3" s="129">
        <v>2021</v>
      </c>
    </row>
    <row r="4" spans="1:26" ht="16.5" customHeight="1" x14ac:dyDescent="0.2">
      <c r="B4" s="198"/>
      <c r="C4" s="199" t="s">
        <v>83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</row>
    <row r="5" spans="1:26" x14ac:dyDescent="0.2">
      <c r="B5" s="77" t="s">
        <v>58</v>
      </c>
      <c r="C5" s="72">
        <v>100.75540579253048</v>
      </c>
      <c r="D5" s="72">
        <v>103.79415478607392</v>
      </c>
      <c r="E5" s="72">
        <v>107.39177160143656</v>
      </c>
      <c r="F5" s="72">
        <v>117.88017314395934</v>
      </c>
      <c r="G5" s="72">
        <v>115.23633060421002</v>
      </c>
      <c r="H5" s="72">
        <v>106.71766611056177</v>
      </c>
      <c r="I5" s="72">
        <v>71.356567604506608</v>
      </c>
      <c r="J5" s="72"/>
      <c r="K5" s="72"/>
      <c r="L5" s="72"/>
      <c r="M5" s="72"/>
      <c r="N5" s="72"/>
      <c r="O5" s="72"/>
      <c r="P5" s="135"/>
      <c r="Q5" s="135"/>
      <c r="R5" s="135"/>
      <c r="S5" s="135"/>
      <c r="T5" s="135"/>
      <c r="U5" s="135"/>
      <c r="V5" s="135"/>
      <c r="W5" s="135"/>
      <c r="X5" s="135"/>
    </row>
    <row r="6" spans="1:26" x14ac:dyDescent="0.2">
      <c r="B6" s="77" t="s">
        <v>97</v>
      </c>
      <c r="C6" s="72"/>
      <c r="D6" s="72"/>
      <c r="E6" s="72"/>
      <c r="F6" s="72"/>
      <c r="G6" s="72">
        <v>16.536494433935633</v>
      </c>
      <c r="H6" s="72">
        <v>39.708444898286835</v>
      </c>
      <c r="I6" s="72">
        <v>121.917317</v>
      </c>
      <c r="J6" s="72">
        <v>206.322767</v>
      </c>
      <c r="K6" s="72">
        <v>231.59856500000001</v>
      </c>
      <c r="L6" s="72">
        <v>238.66400100000001</v>
      </c>
      <c r="M6" s="72">
        <v>249.96874</v>
      </c>
      <c r="N6" s="72">
        <v>250.00000299999999</v>
      </c>
      <c r="O6" s="72">
        <v>250</v>
      </c>
      <c r="P6" s="134">
        <v>262.5</v>
      </c>
      <c r="Q6" s="134">
        <v>275</v>
      </c>
      <c r="R6" s="134">
        <v>287.5</v>
      </c>
      <c r="S6" s="134">
        <v>300</v>
      </c>
      <c r="T6" s="132">
        <v>300</v>
      </c>
      <c r="U6" s="134">
        <v>315</v>
      </c>
      <c r="V6" s="134">
        <v>315</v>
      </c>
      <c r="W6" s="134">
        <v>315</v>
      </c>
      <c r="X6" s="134">
        <v>315</v>
      </c>
    </row>
    <row r="7" spans="1:26" x14ac:dyDescent="0.2">
      <c r="B7" s="77" t="s">
        <v>72</v>
      </c>
      <c r="C7" s="72"/>
      <c r="D7" s="72"/>
      <c r="E7" s="72">
        <v>6.4844444444444447</v>
      </c>
      <c r="F7" s="72">
        <v>19.439498666666669</v>
      </c>
      <c r="G7" s="72">
        <v>20.402790222222222</v>
      </c>
      <c r="H7" s="72">
        <v>21.277791111111114</v>
      </c>
      <c r="I7" s="72">
        <v>21.369254222222224</v>
      </c>
      <c r="J7" s="72">
        <v>21.470462222222224</v>
      </c>
      <c r="K7" s="72">
        <v>29.078557626666662</v>
      </c>
      <c r="L7" s="72">
        <v>33.786320933333336</v>
      </c>
      <c r="M7" s="72">
        <v>33.538771946666664</v>
      </c>
      <c r="N7" s="72">
        <v>33.193957026086963</v>
      </c>
      <c r="O7" s="72">
        <v>32.884481000000001</v>
      </c>
      <c r="P7" s="134">
        <v>31.69</v>
      </c>
      <c r="Q7" s="134">
        <v>31.789000000000001</v>
      </c>
      <c r="R7" s="134">
        <v>51.51</v>
      </c>
      <c r="S7" s="134">
        <v>49.8</v>
      </c>
      <c r="T7" s="134">
        <v>49.8</v>
      </c>
      <c r="U7" s="134">
        <v>49.8</v>
      </c>
      <c r="V7" s="134">
        <v>49.799799999999998</v>
      </c>
      <c r="W7" s="134">
        <v>49.799799999999998</v>
      </c>
      <c r="X7" s="134">
        <v>49.799900000000001</v>
      </c>
    </row>
    <row r="8" spans="1:26" x14ac:dyDescent="0.2">
      <c r="B8" s="77" t="s">
        <v>71</v>
      </c>
      <c r="C8" s="72"/>
      <c r="D8" s="72"/>
      <c r="E8" s="72">
        <v>30.922868999999999</v>
      </c>
      <c r="F8" s="72"/>
      <c r="G8" s="72"/>
      <c r="H8" s="72"/>
      <c r="I8" s="72"/>
      <c r="J8" s="72"/>
      <c r="K8" s="72">
        <v>19.994890999999999</v>
      </c>
      <c r="L8" s="72"/>
      <c r="M8" s="72"/>
      <c r="N8" s="72"/>
      <c r="O8" s="72"/>
      <c r="P8" s="134"/>
      <c r="Q8" s="134"/>
      <c r="R8" s="134"/>
      <c r="S8" s="134"/>
      <c r="T8" s="134"/>
      <c r="U8" s="134"/>
      <c r="V8" s="134"/>
      <c r="W8" s="134"/>
      <c r="X8" s="134"/>
    </row>
    <row r="9" spans="1:26" x14ac:dyDescent="0.2">
      <c r="B9" s="77" t="s">
        <v>35</v>
      </c>
      <c r="C9" s="72"/>
      <c r="D9" s="72"/>
      <c r="E9" s="72"/>
      <c r="F9" s="72"/>
      <c r="G9" s="72">
        <v>0.91666666666666663</v>
      </c>
      <c r="H9" s="72">
        <v>1.5833333333333333</v>
      </c>
      <c r="I9" s="72">
        <v>1.3333333333333333</v>
      </c>
      <c r="J9" s="72">
        <v>1.5999999999999999</v>
      </c>
      <c r="K9" s="72">
        <v>6.6111105422222227</v>
      </c>
      <c r="L9" s="72">
        <v>4.5756384355555557</v>
      </c>
      <c r="M9" s="72">
        <v>2.4666750088888891</v>
      </c>
      <c r="N9" s="72">
        <v>1.5</v>
      </c>
      <c r="O9" s="72">
        <v>1.8555555500000001</v>
      </c>
      <c r="P9" s="134">
        <v>1.5</v>
      </c>
      <c r="Q9" s="134">
        <v>1.5</v>
      </c>
      <c r="R9" s="144">
        <v>1.5</v>
      </c>
      <c r="S9" s="144">
        <v>1.5</v>
      </c>
      <c r="T9" s="144">
        <v>1.5</v>
      </c>
      <c r="U9" s="144">
        <v>1.5</v>
      </c>
      <c r="V9" s="144">
        <v>1.5</v>
      </c>
      <c r="W9" s="144">
        <v>6</v>
      </c>
      <c r="X9" s="144">
        <v>6</v>
      </c>
    </row>
    <row r="10" spans="1:26" x14ac:dyDescent="0.2">
      <c r="B10" s="78" t="s">
        <v>7</v>
      </c>
      <c r="C10" s="73">
        <v>100.75540579253048</v>
      </c>
      <c r="D10" s="73">
        <v>103.79415478607392</v>
      </c>
      <c r="E10" s="73">
        <v>144.79908504588101</v>
      </c>
      <c r="F10" s="73">
        <v>137.31967181062601</v>
      </c>
      <c r="G10" s="73">
        <v>153.09228192703455</v>
      </c>
      <c r="H10" s="73">
        <v>169.28723545329305</v>
      </c>
      <c r="I10" s="73">
        <v>215.97647216006217</v>
      </c>
      <c r="J10" s="73">
        <v>229.39322922222223</v>
      </c>
      <c r="K10" s="73">
        <v>287.28312416888889</v>
      </c>
      <c r="L10" s="73">
        <v>277.02596036888889</v>
      </c>
      <c r="M10" s="73">
        <v>285.97418695555558</v>
      </c>
      <c r="N10" s="73">
        <v>284.69396002608698</v>
      </c>
      <c r="O10" s="73">
        <v>284.74003655000001</v>
      </c>
      <c r="P10" s="73">
        <v>295.69</v>
      </c>
      <c r="Q10" s="73">
        <v>308.28899999999999</v>
      </c>
      <c r="R10" s="73">
        <v>340.51</v>
      </c>
      <c r="S10" s="73">
        <v>351.3</v>
      </c>
      <c r="T10" s="73">
        <v>351.3</v>
      </c>
      <c r="U10" s="73">
        <v>366.3</v>
      </c>
      <c r="V10" s="73">
        <v>366.2998</v>
      </c>
      <c r="W10" s="73">
        <v>370.7998</v>
      </c>
      <c r="X10" s="73">
        <v>370.79989999999998</v>
      </c>
      <c r="Y10" s="190"/>
      <c r="Z10" s="190"/>
    </row>
    <row r="11" spans="1:26" x14ac:dyDescent="0.2">
      <c r="B11" s="68"/>
      <c r="P11" s="136"/>
      <c r="T11" s="159"/>
      <c r="X11" s="196" t="s">
        <v>70</v>
      </c>
    </row>
    <row r="12" spans="1:26" x14ac:dyDescent="0.2">
      <c r="B12" s="68" t="s">
        <v>17</v>
      </c>
    </row>
    <row r="13" spans="1:26" x14ac:dyDescent="0.2">
      <c r="A13">
        <v>1</v>
      </c>
      <c r="B13" s="68" t="s">
        <v>68</v>
      </c>
      <c r="V13" s="171"/>
      <c r="W13" s="171"/>
      <c r="X13" s="171"/>
    </row>
    <row r="14" spans="1:26" x14ac:dyDescent="0.2">
      <c r="A14">
        <v>2</v>
      </c>
      <c r="B14" s="75" t="s">
        <v>91</v>
      </c>
      <c r="V14" s="170"/>
      <c r="W14" s="190"/>
      <c r="X14" s="190"/>
    </row>
    <row r="15" spans="1:26" x14ac:dyDescent="0.2">
      <c r="A15">
        <v>3</v>
      </c>
      <c r="B15" s="68" t="s">
        <v>73</v>
      </c>
    </row>
    <row r="16" spans="1:26" x14ac:dyDescent="0.2">
      <c r="A16">
        <v>4</v>
      </c>
      <c r="B16" s="68" t="s">
        <v>94</v>
      </c>
    </row>
    <row r="20" spans="9:24" x14ac:dyDescent="0.2">
      <c r="I20" s="136"/>
    </row>
    <row r="23" spans="9:24" x14ac:dyDescent="0.2">
      <c r="I23" s="68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</row>
    <row r="24" spans="9:24" x14ac:dyDescent="0.2">
      <c r="I24" s="68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</row>
    <row r="30" spans="9:24" x14ac:dyDescent="0.2">
      <c r="K30" s="136"/>
    </row>
    <row r="31" spans="9:24" x14ac:dyDescent="0.2">
      <c r="K31" s="136"/>
    </row>
  </sheetData>
  <mergeCells count="2">
    <mergeCell ref="B3:B4"/>
    <mergeCell ref="C4:X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6"/>
  <sheetViews>
    <sheetView zoomScale="80" zoomScaleNormal="8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ColWidth="9.140625" defaultRowHeight="12.75" x14ac:dyDescent="0.2"/>
  <cols>
    <col min="1" max="1" width="3" style="5" customWidth="1"/>
    <col min="2" max="2" width="27.85546875" style="5" customWidth="1"/>
    <col min="3" max="3" width="15" style="5" customWidth="1"/>
    <col min="4" max="4" width="35" style="5" customWidth="1"/>
    <col min="5" max="23" width="9.5703125" style="5" customWidth="1"/>
    <col min="24" max="16384" width="9.140625" style="5"/>
  </cols>
  <sheetData>
    <row r="1" spans="1:23" ht="15.75" x14ac:dyDescent="0.25">
      <c r="A1" s="7"/>
      <c r="B1" s="11" t="s">
        <v>112</v>
      </c>
      <c r="C1" s="4"/>
      <c r="D1" s="4"/>
      <c r="E1" s="4"/>
      <c r="F1" s="4"/>
      <c r="G1" s="4"/>
      <c r="H1" s="4"/>
      <c r="I1" s="4"/>
    </row>
    <row r="2" spans="1:23" ht="12.75" customHeight="1" x14ac:dyDescent="0.2">
      <c r="B2" s="6"/>
      <c r="C2" s="6"/>
      <c r="D2" s="6"/>
      <c r="E2" s="6"/>
      <c r="F2" s="6"/>
      <c r="G2" s="6"/>
      <c r="H2" s="6"/>
      <c r="I2" s="6"/>
    </row>
    <row r="3" spans="1:23" ht="34.5" customHeight="1" x14ac:dyDescent="0.2">
      <c r="B3" s="206" t="s">
        <v>61</v>
      </c>
      <c r="C3" s="206" t="s">
        <v>62</v>
      </c>
      <c r="D3" s="208" t="s">
        <v>10</v>
      </c>
      <c r="E3" s="151">
        <v>2004</v>
      </c>
      <c r="F3" s="95">
        <v>2005</v>
      </c>
      <c r="G3" s="95">
        <v>2006</v>
      </c>
      <c r="H3" s="95">
        <v>2007</v>
      </c>
      <c r="I3" s="95">
        <v>2008</v>
      </c>
      <c r="J3" s="95">
        <v>2009</v>
      </c>
      <c r="K3" s="95">
        <v>2010</v>
      </c>
      <c r="L3" s="95">
        <v>2011</v>
      </c>
      <c r="M3" s="95">
        <v>2012</v>
      </c>
      <c r="N3" s="95">
        <v>2013</v>
      </c>
      <c r="O3" s="95">
        <v>2014</v>
      </c>
      <c r="P3" s="95">
        <v>2015</v>
      </c>
      <c r="Q3" s="95">
        <v>2016</v>
      </c>
      <c r="R3" s="95">
        <v>2017</v>
      </c>
      <c r="S3" s="95">
        <v>2018</v>
      </c>
      <c r="T3" s="95">
        <v>2019</v>
      </c>
      <c r="U3" s="95">
        <v>2020</v>
      </c>
      <c r="V3" s="95">
        <v>2021</v>
      </c>
      <c r="W3" s="95">
        <v>2022</v>
      </c>
    </row>
    <row r="4" spans="1:23" ht="13.5" customHeight="1" x14ac:dyDescent="0.2">
      <c r="B4" s="207"/>
      <c r="C4" s="207"/>
      <c r="D4" s="209"/>
      <c r="E4" s="201" t="s">
        <v>82</v>
      </c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</row>
    <row r="5" spans="1:23" x14ac:dyDescent="0.2">
      <c r="B5" s="107" t="s">
        <v>64</v>
      </c>
      <c r="C5" s="203" t="s">
        <v>11</v>
      </c>
      <c r="D5" s="88" t="s">
        <v>1</v>
      </c>
      <c r="E5" s="152">
        <v>0.21072088888888887</v>
      </c>
      <c r="F5" s="49">
        <v>0.50598367111111109</v>
      </c>
      <c r="G5" s="49">
        <v>1.553528</v>
      </c>
      <c r="H5" s="49">
        <v>3.390225</v>
      </c>
      <c r="I5" s="49">
        <v>3.8054739999999998</v>
      </c>
      <c r="J5" s="49">
        <v>3.9218820000000001</v>
      </c>
      <c r="K5" s="49">
        <v>4.1076490000000003</v>
      </c>
      <c r="L5" s="49">
        <v>4.1081630000000002</v>
      </c>
      <c r="M5" s="49">
        <v>4.1081630000000002</v>
      </c>
      <c r="N5" s="49">
        <v>7.6642480218525142</v>
      </c>
      <c r="O5" s="49">
        <v>8.0292122100000007</v>
      </c>
      <c r="P5" s="49">
        <v>8.3941764048860872</v>
      </c>
      <c r="Q5" s="49">
        <v>8.0292119999999993</v>
      </c>
      <c r="R5" s="49">
        <v>8.0292119999999993</v>
      </c>
      <c r="S5" s="49">
        <v>8.4306728199999998</v>
      </c>
      <c r="T5" s="49">
        <v>12.62024364</v>
      </c>
      <c r="U5" s="49">
        <v>12.62024379</v>
      </c>
      <c r="V5" s="49">
        <v>12.62024379</v>
      </c>
      <c r="W5" s="49">
        <v>12.62024379</v>
      </c>
    </row>
    <row r="6" spans="1:23" x14ac:dyDescent="0.2">
      <c r="B6" s="26"/>
      <c r="C6" s="204"/>
      <c r="D6" s="89" t="s">
        <v>9</v>
      </c>
      <c r="E6" s="153">
        <v>0.29710755555555557</v>
      </c>
      <c r="F6" s="10">
        <v>0.71341516444444442</v>
      </c>
      <c r="G6" s="10">
        <v>2.1904080000000001</v>
      </c>
      <c r="H6" s="10">
        <v>3.8615719999999998</v>
      </c>
      <c r="I6" s="10">
        <v>4.3345539999999998</v>
      </c>
      <c r="J6" s="10">
        <v>4.4671469999999998</v>
      </c>
      <c r="K6" s="10">
        <v>4.6787409999999996</v>
      </c>
      <c r="L6" s="10">
        <v>4.6793259999999997</v>
      </c>
      <c r="M6" s="10">
        <v>4.6793259999999997</v>
      </c>
      <c r="N6" s="10">
        <v>4.2843454404172983</v>
      </c>
      <c r="O6" s="10">
        <v>4.4883618899999993</v>
      </c>
      <c r="P6" s="10">
        <v>4.6923783395046588</v>
      </c>
      <c r="Q6" s="10">
        <v>4.4883620000000004</v>
      </c>
      <c r="R6" s="10">
        <v>4.4883620000000004</v>
      </c>
      <c r="S6" s="10">
        <v>4.7127799800000005</v>
      </c>
      <c r="T6" s="10">
        <v>4.5869377099999999</v>
      </c>
      <c r="U6" s="10">
        <v>4.58693755</v>
      </c>
      <c r="V6" s="10">
        <v>4.58693755</v>
      </c>
      <c r="W6" s="10">
        <v>4.58693755</v>
      </c>
    </row>
    <row r="7" spans="1:23" x14ac:dyDescent="0.2">
      <c r="B7" s="26"/>
      <c r="C7" s="204"/>
      <c r="D7" s="89" t="s">
        <v>8</v>
      </c>
      <c r="E7" s="153">
        <v>1.3259591111111111</v>
      </c>
      <c r="F7" s="10">
        <v>3.1838986666666664</v>
      </c>
      <c r="G7" s="10">
        <v>9.7755639999999993</v>
      </c>
      <c r="H7" s="10">
        <v>18.017865</v>
      </c>
      <c r="I7" s="10">
        <v>20.224767</v>
      </c>
      <c r="J7" s="10">
        <v>20.843440000000001</v>
      </c>
      <c r="K7" s="10">
        <v>21.830725999999999</v>
      </c>
      <c r="L7" s="10">
        <v>21.833456000000002</v>
      </c>
      <c r="M7" s="10">
        <v>21.833456000000002</v>
      </c>
      <c r="N7" s="10">
        <v>22.062670922741109</v>
      </c>
      <c r="O7" s="10">
        <v>23.1132743</v>
      </c>
      <c r="P7" s="10">
        <v>24.163877677287882</v>
      </c>
      <c r="Q7" s="10">
        <v>23.113274000000001</v>
      </c>
      <c r="R7" s="10">
        <v>23.113274000000001</v>
      </c>
      <c r="S7" s="10">
        <v>24.26893802</v>
      </c>
      <c r="T7" s="10">
        <v>22.36454466</v>
      </c>
      <c r="U7" s="10">
        <v>22.364544510000002</v>
      </c>
      <c r="V7" s="10">
        <v>22.364544510000002</v>
      </c>
      <c r="W7" s="10">
        <v>22.364544510000002</v>
      </c>
    </row>
    <row r="8" spans="1:23" x14ac:dyDescent="0.2">
      <c r="B8" s="26"/>
      <c r="C8" s="204"/>
      <c r="D8" s="89" t="s">
        <v>2</v>
      </c>
      <c r="E8" s="153">
        <v>3.0151697777777779</v>
      </c>
      <c r="F8" s="10">
        <v>7.2400382222222222</v>
      </c>
      <c r="G8" s="10">
        <v>22.229174</v>
      </c>
      <c r="H8" s="10">
        <v>33.443196</v>
      </c>
      <c r="I8" s="10">
        <v>37.539456000000001</v>
      </c>
      <c r="J8" s="10">
        <v>38.687781999999999</v>
      </c>
      <c r="K8" s="10">
        <v>40.520296999999999</v>
      </c>
      <c r="L8" s="10">
        <v>40.525364000000003</v>
      </c>
      <c r="M8" s="10">
        <v>40.525364000000003</v>
      </c>
      <c r="N8" s="10">
        <v>44.57533396203155</v>
      </c>
      <c r="O8" s="10">
        <v>46.697968909999993</v>
      </c>
      <c r="P8" s="10">
        <v>48.820603863177411</v>
      </c>
      <c r="Q8" s="10">
        <v>46.697969000000001</v>
      </c>
      <c r="R8" s="10">
        <v>46.697969000000001</v>
      </c>
      <c r="S8" s="10">
        <v>49.032867359999997</v>
      </c>
      <c r="T8" s="10">
        <v>47.982635450000004</v>
      </c>
      <c r="U8" s="10">
        <v>47.98263566</v>
      </c>
      <c r="V8" s="10">
        <v>47.98263566</v>
      </c>
      <c r="W8" s="10">
        <v>47.98263566</v>
      </c>
    </row>
    <row r="9" spans="1:23" x14ac:dyDescent="0.2">
      <c r="B9" s="26"/>
      <c r="C9" s="204"/>
      <c r="D9" s="89" t="s">
        <v>3</v>
      </c>
      <c r="E9" s="153">
        <v>1.1779324444444446</v>
      </c>
      <c r="F9" s="10">
        <v>2.8284561244444446</v>
      </c>
      <c r="G9" s="10">
        <v>8.6842430000000004</v>
      </c>
      <c r="H9" s="10">
        <v>13.118259999999999</v>
      </c>
      <c r="I9" s="10">
        <v>14.725038</v>
      </c>
      <c r="J9" s="10">
        <v>15.175475</v>
      </c>
      <c r="K9" s="10">
        <v>15.894288</v>
      </c>
      <c r="L9" s="10">
        <v>15.896276</v>
      </c>
      <c r="M9" s="10">
        <v>15.896278000000001</v>
      </c>
      <c r="N9" s="10">
        <v>15.344000417030033</v>
      </c>
      <c r="O9" s="10">
        <v>16.074667099999999</v>
      </c>
      <c r="P9" s="10">
        <v>16.80533379008051</v>
      </c>
      <c r="Q9" s="10">
        <v>16.074667000000002</v>
      </c>
      <c r="R9" s="10">
        <v>16.074667000000002</v>
      </c>
      <c r="S9" s="10">
        <v>16.878400460000002</v>
      </c>
      <c r="T9" s="10">
        <v>14.519553949999999</v>
      </c>
      <c r="U9" s="10">
        <v>14.51955409</v>
      </c>
      <c r="V9" s="10">
        <v>14.51955409</v>
      </c>
      <c r="W9" s="10">
        <v>14.51955409</v>
      </c>
    </row>
    <row r="10" spans="1:23" x14ac:dyDescent="0.2">
      <c r="B10" s="26"/>
      <c r="C10" s="204"/>
      <c r="D10" s="89" t="s">
        <v>4</v>
      </c>
      <c r="E10" s="153">
        <v>2.1582426666666663</v>
      </c>
      <c r="F10" s="10">
        <v>5.182378533333333</v>
      </c>
      <c r="G10" s="10">
        <v>15.911519999999999</v>
      </c>
      <c r="H10" s="10">
        <v>27.758620000000001</v>
      </c>
      <c r="I10" s="10">
        <v>31.158612000000002</v>
      </c>
      <c r="J10" s="10">
        <v>32.111749000000003</v>
      </c>
      <c r="K10" s="10">
        <v>33.632778999999999</v>
      </c>
      <c r="L10" s="10">
        <v>33.636983999999998</v>
      </c>
      <c r="M10" s="10">
        <v>33.636983999999998</v>
      </c>
      <c r="N10" s="10">
        <v>33.651594091806722</v>
      </c>
      <c r="O10" s="10">
        <v>35.25405095</v>
      </c>
      <c r="P10" s="10">
        <v>36.856507814835936</v>
      </c>
      <c r="Q10" s="10">
        <v>35.254050999999997</v>
      </c>
      <c r="R10" s="10">
        <v>35.254050999999997</v>
      </c>
      <c r="S10" s="10">
        <v>37.0167535</v>
      </c>
      <c r="T10" s="10">
        <v>35.803449909999998</v>
      </c>
      <c r="U10" s="10">
        <v>35.803449990000004</v>
      </c>
      <c r="V10" s="10">
        <v>35.803449990000004</v>
      </c>
      <c r="W10" s="10">
        <v>35.803449990000004</v>
      </c>
    </row>
    <row r="11" spans="1:23" x14ac:dyDescent="0.2">
      <c r="B11" s="26"/>
      <c r="C11" s="204"/>
      <c r="D11" s="89" t="s">
        <v>5</v>
      </c>
      <c r="E11" s="153">
        <v>0.69010488888888888</v>
      </c>
      <c r="F11" s="10">
        <v>1.6570823377777775</v>
      </c>
      <c r="G11" s="10">
        <v>5.0877600000000003</v>
      </c>
      <c r="H11" s="10">
        <v>7.8960330000000001</v>
      </c>
      <c r="I11" s="10">
        <v>8.8631720000000005</v>
      </c>
      <c r="J11" s="10">
        <v>9.1342949999999998</v>
      </c>
      <c r="K11" s="10">
        <v>9.5669570000000004</v>
      </c>
      <c r="L11" s="10">
        <v>9.5681539999999998</v>
      </c>
      <c r="M11" s="10">
        <v>9.5681539999999998</v>
      </c>
      <c r="N11" s="10">
        <v>8.5546324349563623</v>
      </c>
      <c r="O11" s="10">
        <v>8.9619958800000017</v>
      </c>
      <c r="P11" s="10">
        <v>9.3693593335236365</v>
      </c>
      <c r="Q11" s="10">
        <v>8.9619959999999992</v>
      </c>
      <c r="R11" s="10">
        <v>8.9619959999999992</v>
      </c>
      <c r="S11" s="10">
        <v>9.4100956799999995</v>
      </c>
      <c r="T11" s="10">
        <v>8.4960021000000001</v>
      </c>
      <c r="U11" s="10">
        <v>8.4960015500000008</v>
      </c>
      <c r="V11" s="10">
        <v>8.4960015500000008</v>
      </c>
      <c r="W11" s="10">
        <v>8.4960015500000008</v>
      </c>
    </row>
    <row r="12" spans="1:23" x14ac:dyDescent="0.2">
      <c r="B12" s="26"/>
      <c r="C12" s="204"/>
      <c r="D12" s="89" t="s">
        <v>6</v>
      </c>
      <c r="E12" s="153">
        <v>0.8696328888888889</v>
      </c>
      <c r="F12" s="10">
        <v>2.0881669155555556</v>
      </c>
      <c r="G12" s="10">
        <v>6.4113239999999996</v>
      </c>
      <c r="H12" s="10">
        <v>12.049109</v>
      </c>
      <c r="I12" s="10">
        <v>13.524934</v>
      </c>
      <c r="J12" s="10">
        <v>13.938658999999999</v>
      </c>
      <c r="K12" s="10">
        <v>14.598889</v>
      </c>
      <c r="L12" s="10">
        <v>14.600714</v>
      </c>
      <c r="M12" s="10">
        <v>14.600714</v>
      </c>
      <c r="N12" s="10">
        <v>16.153910559237051</v>
      </c>
      <c r="O12" s="10">
        <v>16.923144399999998</v>
      </c>
      <c r="P12" s="10">
        <v>17.692378231545341</v>
      </c>
      <c r="Q12" s="10">
        <v>16.923144000000001</v>
      </c>
      <c r="R12" s="10">
        <v>16.923144000000001</v>
      </c>
      <c r="S12" s="10">
        <v>17.76930162</v>
      </c>
      <c r="T12" s="10">
        <v>19.35554711</v>
      </c>
      <c r="U12" s="10">
        <v>19.355547170000001</v>
      </c>
      <c r="V12" s="10">
        <v>19.355547170000001</v>
      </c>
      <c r="W12" s="10">
        <v>19.355547170000001</v>
      </c>
    </row>
    <row r="13" spans="1:23" x14ac:dyDescent="0.2">
      <c r="B13" s="26"/>
      <c r="C13" s="205"/>
      <c r="D13" s="91" t="s">
        <v>7</v>
      </c>
      <c r="E13" s="154">
        <v>9.7448702222222199</v>
      </c>
      <c r="F13" s="74">
        <v>23.399419635555553</v>
      </c>
      <c r="G13" s="74">
        <v>71.843520999999996</v>
      </c>
      <c r="H13" s="74">
        <v>119.53488</v>
      </c>
      <c r="I13" s="74">
        <v>134.176007</v>
      </c>
      <c r="J13" s="74">
        <v>138.280429</v>
      </c>
      <c r="K13" s="74">
        <v>144.83032600000001</v>
      </c>
      <c r="L13" s="74">
        <v>144.84843699999999</v>
      </c>
      <c r="M13" s="74">
        <v>144.84843900000001</v>
      </c>
      <c r="N13" s="74">
        <v>152.29073585007265</v>
      </c>
      <c r="O13" s="74">
        <v>159.54267563999997</v>
      </c>
      <c r="P13" s="74">
        <v>166.79461545484148</v>
      </c>
      <c r="Q13" s="74">
        <v>159.542675</v>
      </c>
      <c r="R13" s="74">
        <v>159.542675</v>
      </c>
      <c r="S13" s="74">
        <v>167.51980943999999</v>
      </c>
      <c r="T13" s="74">
        <v>165.72891453</v>
      </c>
      <c r="U13" s="74">
        <v>165.72891430999999</v>
      </c>
      <c r="V13" s="74">
        <v>165.72891430999999</v>
      </c>
      <c r="W13" s="74">
        <v>165.72891430999999</v>
      </c>
    </row>
    <row r="14" spans="1:23" x14ac:dyDescent="0.2">
      <c r="B14" s="26"/>
      <c r="C14" s="26" t="s">
        <v>100</v>
      </c>
      <c r="D14" s="89"/>
      <c r="E14" s="153">
        <v>0.15505777777777774</v>
      </c>
      <c r="F14" s="10">
        <v>0.37232598222222224</v>
      </c>
      <c r="G14" s="10">
        <v>1.143157</v>
      </c>
      <c r="H14" s="10">
        <v>3.787369</v>
      </c>
      <c r="I14" s="10">
        <v>4.251271</v>
      </c>
      <c r="J14" s="10">
        <v>4.3813170000000001</v>
      </c>
      <c r="K14" s="10">
        <v>4.5888470000000003</v>
      </c>
      <c r="L14" s="10">
        <v>4.5894190000000004</v>
      </c>
      <c r="M14" s="10">
        <v>4.5894190000000004</v>
      </c>
      <c r="N14" s="10">
        <v>4.7119712770099502</v>
      </c>
      <c r="O14" s="10">
        <v>4.9363508499999993</v>
      </c>
      <c r="P14" s="10">
        <v>5.1607304462489934</v>
      </c>
      <c r="Q14" s="10">
        <v>4.9363510000000002</v>
      </c>
      <c r="R14" s="10">
        <v>4.9363510000000002</v>
      </c>
      <c r="S14" s="10">
        <v>5.1831684000000005</v>
      </c>
      <c r="T14" s="10">
        <v>6.28443781</v>
      </c>
      <c r="U14" s="10">
        <v>6.28443781</v>
      </c>
      <c r="V14" s="10">
        <v>6.2844393399999996</v>
      </c>
      <c r="W14" s="10">
        <v>6.2844393399999996</v>
      </c>
    </row>
    <row r="15" spans="1:23" x14ac:dyDescent="0.2">
      <c r="B15" s="26"/>
      <c r="C15" s="24" t="s">
        <v>18</v>
      </c>
      <c r="D15" s="91"/>
      <c r="E15" s="154">
        <v>8.0879999999999997E-3</v>
      </c>
      <c r="F15" s="74">
        <v>1.9421955555555558E-2</v>
      </c>
      <c r="G15" s="74">
        <v>5.9631000000000003E-2</v>
      </c>
      <c r="H15" s="74">
        <v>0.29885499999999998</v>
      </c>
      <c r="I15" s="74">
        <v>0.33546100000000001</v>
      </c>
      <c r="J15" s="74">
        <v>0.345723</v>
      </c>
      <c r="K15" s="74">
        <v>0.36209799999999998</v>
      </c>
      <c r="L15" s="74">
        <v>0.36214299999999999</v>
      </c>
      <c r="M15" s="74">
        <v>0.36214299999999999</v>
      </c>
      <c r="N15" s="74">
        <v>0.13847559858821429</v>
      </c>
      <c r="O15" s="74">
        <v>0.14506967000000001</v>
      </c>
      <c r="P15" s="74">
        <v>0.1516637508347109</v>
      </c>
      <c r="Q15" s="74">
        <v>0.14507</v>
      </c>
      <c r="R15" s="74">
        <v>0.14507</v>
      </c>
      <c r="S15" s="74">
        <v>0.15232316000000001</v>
      </c>
      <c r="T15" s="74">
        <v>0.32743903999999996</v>
      </c>
      <c r="U15" s="74">
        <v>0.32743903999999996</v>
      </c>
      <c r="V15" s="74">
        <v>0.32743904000000001</v>
      </c>
      <c r="W15" s="74">
        <v>0.32743904000000001</v>
      </c>
    </row>
    <row r="16" spans="1:23" x14ac:dyDescent="0.2">
      <c r="B16" s="26"/>
      <c r="C16" s="26" t="s">
        <v>65</v>
      </c>
      <c r="D16" s="89"/>
      <c r="E16" s="153">
        <v>1.4118222222222223E-2</v>
      </c>
      <c r="F16" s="10">
        <v>3.3899964444444444E-2</v>
      </c>
      <c r="G16" s="10">
        <v>0.104084</v>
      </c>
      <c r="H16" s="10">
        <v>0.165048</v>
      </c>
      <c r="I16" s="10">
        <v>0.18526500000000001</v>
      </c>
      <c r="J16" s="10">
        <v>0.19092999999999999</v>
      </c>
      <c r="K16" s="10">
        <v>0.19997300000000001</v>
      </c>
      <c r="L16" s="10">
        <v>0.19999900000000001</v>
      </c>
      <c r="M16" s="10">
        <v>0.19999900000000001</v>
      </c>
      <c r="N16" s="10">
        <v>0.35881727432920935</v>
      </c>
      <c r="O16" s="10">
        <v>0.37590382</v>
      </c>
      <c r="P16" s="10">
        <v>0.39299034807484834</v>
      </c>
      <c r="Q16" s="10">
        <v>0.37590299999999999</v>
      </c>
      <c r="R16" s="10">
        <v>0.37590299999999999</v>
      </c>
      <c r="S16" s="10">
        <v>0.39469901000000002</v>
      </c>
      <c r="T16" s="10">
        <v>0.90920859999999992</v>
      </c>
      <c r="U16" s="10">
        <v>0.90920859999999992</v>
      </c>
      <c r="V16" s="10">
        <v>0.90920908000000011</v>
      </c>
      <c r="W16" s="10">
        <v>0.90920908000000011</v>
      </c>
    </row>
    <row r="17" spans="2:23" x14ac:dyDescent="0.2">
      <c r="B17" s="25"/>
      <c r="C17" s="110" t="s">
        <v>7</v>
      </c>
      <c r="D17" s="111"/>
      <c r="E17" s="155">
        <v>9.9221333333333348</v>
      </c>
      <c r="F17" s="112">
        <v>23.825066666666668</v>
      </c>
      <c r="G17" s="112">
        <v>73.150392999999994</v>
      </c>
      <c r="H17" s="112">
        <v>123.78616</v>
      </c>
      <c r="I17" s="112">
        <v>138.948004</v>
      </c>
      <c r="J17" s="112">
        <v>143.19839899999999</v>
      </c>
      <c r="K17" s="112">
        <v>149.981244</v>
      </c>
      <c r="L17" s="112">
        <v>149.99999800000001</v>
      </c>
      <c r="M17" s="112">
        <v>150</v>
      </c>
      <c r="N17" s="112">
        <v>157.5</v>
      </c>
      <c r="O17" s="112">
        <v>164.99999997999996</v>
      </c>
      <c r="P17" s="112">
        <v>172.50000000000003</v>
      </c>
      <c r="Q17" s="112">
        <v>164.999999</v>
      </c>
      <c r="R17" s="112">
        <v>164.999999</v>
      </c>
      <c r="S17" s="112">
        <v>173.25000001000001</v>
      </c>
      <c r="T17" s="112">
        <v>173.24999997999998</v>
      </c>
      <c r="U17" s="112">
        <v>173.24999997999998</v>
      </c>
      <c r="V17" s="112">
        <v>173.25000177000001</v>
      </c>
      <c r="W17" s="112">
        <v>173.25000177000001</v>
      </c>
    </row>
    <row r="18" spans="2:23" x14ac:dyDescent="0.2">
      <c r="B18" s="26" t="s">
        <v>66</v>
      </c>
      <c r="C18" s="203" t="s">
        <v>11</v>
      </c>
      <c r="D18" s="89" t="s">
        <v>1</v>
      </c>
      <c r="E18" s="153">
        <v>6.6027555555555562E-2</v>
      </c>
      <c r="F18" s="10">
        <v>0.13677332350754076</v>
      </c>
      <c r="G18" s="10">
        <v>0.51978199999999997</v>
      </c>
      <c r="H18" s="10">
        <v>1.6104259999999999</v>
      </c>
      <c r="I18" s="10">
        <v>2.0317859999999999</v>
      </c>
      <c r="J18" s="10">
        <v>1.747509</v>
      </c>
      <c r="K18" s="10">
        <v>2.7500010000000001</v>
      </c>
      <c r="L18" s="10">
        <v>3.2971599999999999</v>
      </c>
      <c r="M18" s="10">
        <v>3.1928202396578045</v>
      </c>
      <c r="N18" s="10">
        <v>3.2394497292246971</v>
      </c>
      <c r="O18" s="10">
        <v>4.1133065599999998</v>
      </c>
      <c r="P18" s="10">
        <v>4.4863772091204295</v>
      </c>
      <c r="Q18" s="10">
        <v>4.9647379999999997</v>
      </c>
      <c r="R18" s="10">
        <v>5.1542560000000002</v>
      </c>
      <c r="S18" s="10">
        <v>5.3902406300000001</v>
      </c>
      <c r="T18" s="10">
        <v>5.7795814100000005</v>
      </c>
      <c r="U18" s="10">
        <v>6.7167780800000001</v>
      </c>
      <c r="V18" s="10">
        <v>6.8670914199999995</v>
      </c>
      <c r="W18" s="10">
        <v>6.1779579800000004</v>
      </c>
    </row>
    <row r="19" spans="2:23" x14ac:dyDescent="0.2">
      <c r="B19" s="26"/>
      <c r="C19" s="204"/>
      <c r="D19" s="89" t="s">
        <v>9</v>
      </c>
      <c r="E19" s="153">
        <v>0.15121155555555557</v>
      </c>
      <c r="F19" s="10">
        <v>0.33000667495899438</v>
      </c>
      <c r="G19" s="10">
        <v>1.046292</v>
      </c>
      <c r="H19" s="10">
        <v>1.288303</v>
      </c>
      <c r="I19" s="10">
        <v>1.9968919999999999</v>
      </c>
      <c r="J19" s="10">
        <v>2.1110359999999999</v>
      </c>
      <c r="K19" s="10">
        <v>1.8473729999999999</v>
      </c>
      <c r="L19" s="10">
        <v>1.8053319999999999</v>
      </c>
      <c r="M19" s="10">
        <v>1.9584408129223716</v>
      </c>
      <c r="N19" s="10">
        <v>2.1150639321145857</v>
      </c>
      <c r="O19" s="10">
        <v>2.1252630799999999</v>
      </c>
      <c r="P19" s="10">
        <v>2.3671804310482805</v>
      </c>
      <c r="Q19" s="10">
        <v>2.2763420000000001</v>
      </c>
      <c r="R19" s="10">
        <v>1.9726509999999999</v>
      </c>
      <c r="S19" s="10">
        <v>1.8841732900000001</v>
      </c>
      <c r="T19" s="10">
        <v>1.89412808</v>
      </c>
      <c r="U19" s="10">
        <v>2.0225921599999999</v>
      </c>
      <c r="V19" s="10">
        <v>2.1365379199999999</v>
      </c>
      <c r="W19" s="10">
        <v>2.25670174</v>
      </c>
    </row>
    <row r="20" spans="2:23" x14ac:dyDescent="0.2">
      <c r="B20" s="26"/>
      <c r="C20" s="204"/>
      <c r="D20" s="89" t="s">
        <v>8</v>
      </c>
      <c r="E20" s="153">
        <v>0.70419466666666664</v>
      </c>
      <c r="F20" s="10">
        <v>1.633511157315261</v>
      </c>
      <c r="G20" s="10">
        <v>4.7232060000000002</v>
      </c>
      <c r="H20" s="10">
        <v>8.977919</v>
      </c>
      <c r="I20" s="10">
        <v>9.958596</v>
      </c>
      <c r="J20" s="10">
        <v>9.9538700000000002</v>
      </c>
      <c r="K20" s="10">
        <v>8.5533370000000009</v>
      </c>
      <c r="L20" s="10">
        <v>8.0973019999999991</v>
      </c>
      <c r="M20" s="10">
        <v>7.6367983939339323</v>
      </c>
      <c r="N20" s="10">
        <v>7.2684777226886341</v>
      </c>
      <c r="O20" s="10">
        <v>7.9391690300000004</v>
      </c>
      <c r="P20" s="10">
        <v>8.6809470754127069</v>
      </c>
      <c r="Q20" s="10">
        <v>9.2805060000000008</v>
      </c>
      <c r="R20" s="10">
        <v>8.8229679999999995</v>
      </c>
      <c r="S20" s="10">
        <v>9.0598937599999996</v>
      </c>
      <c r="T20" s="10">
        <v>8.5787777300000005</v>
      </c>
      <c r="U20" s="10">
        <v>8.3425442600000004</v>
      </c>
      <c r="V20" s="10">
        <v>8.5726951600000003</v>
      </c>
      <c r="W20" s="10">
        <v>7.6484126300000002</v>
      </c>
    </row>
    <row r="21" spans="2:23" x14ac:dyDescent="0.2">
      <c r="B21" s="26"/>
      <c r="C21" s="204"/>
      <c r="D21" s="89" t="s">
        <v>2</v>
      </c>
      <c r="E21" s="153">
        <v>0.88077777777777777</v>
      </c>
      <c r="F21" s="10">
        <v>2.5463910277339914</v>
      </c>
      <c r="G21" s="10">
        <v>9.0812369999999998</v>
      </c>
      <c r="H21" s="10">
        <v>17.533849</v>
      </c>
      <c r="I21" s="10">
        <v>18.941949000000001</v>
      </c>
      <c r="J21" s="10">
        <v>17.952069999999999</v>
      </c>
      <c r="K21" s="10">
        <v>18.880666999999999</v>
      </c>
      <c r="L21" s="10">
        <v>19.688355000000001</v>
      </c>
      <c r="M21" s="10">
        <v>20.021776222455539</v>
      </c>
      <c r="N21" s="10">
        <v>21.631062162013624</v>
      </c>
      <c r="O21" s="10">
        <v>21.88822862</v>
      </c>
      <c r="P21" s="10">
        <v>21.688869992057455</v>
      </c>
      <c r="Q21" s="10">
        <v>22.091611</v>
      </c>
      <c r="R21" s="10">
        <v>22.509626000000001</v>
      </c>
      <c r="S21" s="10">
        <v>23.559224029999996</v>
      </c>
      <c r="T21" s="10">
        <v>23.957008429999998</v>
      </c>
      <c r="U21" s="10">
        <v>24.646538710000002</v>
      </c>
      <c r="V21" s="10">
        <v>24.292894780000001</v>
      </c>
      <c r="W21" s="10">
        <v>30.078407339999998</v>
      </c>
    </row>
    <row r="22" spans="2:23" x14ac:dyDescent="0.2">
      <c r="B22" s="26"/>
      <c r="C22" s="204"/>
      <c r="D22" s="89" t="s">
        <v>3</v>
      </c>
      <c r="E22" s="153">
        <v>0.61014577777777779</v>
      </c>
      <c r="F22" s="10">
        <v>1.6948950249054453</v>
      </c>
      <c r="G22" s="10">
        <v>4.679754</v>
      </c>
      <c r="H22" s="10">
        <v>5.7484010000000003</v>
      </c>
      <c r="I22" s="10">
        <v>5.9541579999999996</v>
      </c>
      <c r="J22" s="10">
        <v>7.1058560000000002</v>
      </c>
      <c r="K22" s="10">
        <v>8.6282779999999999</v>
      </c>
      <c r="L22" s="10">
        <v>8.2310189999999999</v>
      </c>
      <c r="M22" s="10">
        <v>7.2558007145380854</v>
      </c>
      <c r="N22" s="10">
        <v>6.5090486044286955</v>
      </c>
      <c r="O22" s="10">
        <v>6.8865646100000006</v>
      </c>
      <c r="P22" s="10">
        <v>8.0265133069554331</v>
      </c>
      <c r="Q22" s="10">
        <v>8.6270860000000003</v>
      </c>
      <c r="R22" s="10">
        <v>8.5511420000000005</v>
      </c>
      <c r="S22" s="10">
        <v>9.1177458800000011</v>
      </c>
      <c r="T22" s="10">
        <v>8.9196849</v>
      </c>
      <c r="U22" s="10">
        <v>8.4230425100000001</v>
      </c>
      <c r="V22" s="10">
        <v>8.5002081500000006</v>
      </c>
      <c r="W22" s="10">
        <v>7.4750570999999999</v>
      </c>
    </row>
    <row r="23" spans="2:23" x14ac:dyDescent="0.2">
      <c r="B23" s="26"/>
      <c r="C23" s="204"/>
      <c r="D23" s="89" t="s">
        <v>4</v>
      </c>
      <c r="E23" s="153">
        <v>0.89374488888888892</v>
      </c>
      <c r="F23" s="10">
        <v>1.7913305033321898</v>
      </c>
      <c r="G23" s="10">
        <v>4.8190819999999999</v>
      </c>
      <c r="H23" s="10">
        <v>7.1995519999999997</v>
      </c>
      <c r="I23" s="10">
        <v>9.8618959999999998</v>
      </c>
      <c r="J23" s="10">
        <v>10.479672000000001</v>
      </c>
      <c r="K23" s="10">
        <v>10.729964000000001</v>
      </c>
      <c r="L23" s="10">
        <v>10.603094</v>
      </c>
      <c r="M23" s="10">
        <v>10.56514191550116</v>
      </c>
      <c r="N23" s="10">
        <v>11.070500381720279</v>
      </c>
      <c r="O23" s="10">
        <v>11.343527880000002</v>
      </c>
      <c r="P23" s="10">
        <v>11.842154334993676</v>
      </c>
      <c r="Q23" s="10">
        <v>12.011824000000001</v>
      </c>
      <c r="R23" s="10">
        <v>11.988025</v>
      </c>
      <c r="S23" s="10">
        <v>12.285073240000001</v>
      </c>
      <c r="T23" s="10">
        <v>12.01834148</v>
      </c>
      <c r="U23" s="10">
        <v>12.424366239999999</v>
      </c>
      <c r="V23" s="10">
        <v>12.44802838</v>
      </c>
      <c r="W23" s="10">
        <v>11.178677480000001</v>
      </c>
    </row>
    <row r="24" spans="2:23" x14ac:dyDescent="0.2">
      <c r="B24" s="26"/>
      <c r="C24" s="204"/>
      <c r="D24" s="89" t="s">
        <v>5</v>
      </c>
      <c r="E24" s="153">
        <v>0.39025688888888888</v>
      </c>
      <c r="F24" s="10">
        <v>0.81582552005777942</v>
      </c>
      <c r="G24" s="10">
        <v>2.5494340000000002</v>
      </c>
      <c r="H24" s="10">
        <v>3.6934999999999998</v>
      </c>
      <c r="I24" s="10">
        <v>4.4851960000000002</v>
      </c>
      <c r="J24" s="10">
        <v>4.2899820000000002</v>
      </c>
      <c r="K24" s="10">
        <v>4.2728780000000004</v>
      </c>
      <c r="L24" s="10">
        <v>3.9790030000000001</v>
      </c>
      <c r="M24" s="10">
        <v>4.1377873299470229</v>
      </c>
      <c r="N24" s="10">
        <v>4.4142530057455689</v>
      </c>
      <c r="O24" s="10">
        <v>4.3477588300000001</v>
      </c>
      <c r="P24" s="10">
        <v>4.1089675921145856</v>
      </c>
      <c r="Q24" s="10">
        <v>4.1502319999999999</v>
      </c>
      <c r="R24" s="10">
        <v>4.2473710000000002</v>
      </c>
      <c r="S24" s="10">
        <v>4.5373072499999996</v>
      </c>
      <c r="T24" s="10">
        <v>4.2267566299999997</v>
      </c>
      <c r="U24" s="10">
        <v>4.0999210899999996</v>
      </c>
      <c r="V24" s="10">
        <v>3.66910114</v>
      </c>
      <c r="W24" s="10">
        <v>2.2024603100000002</v>
      </c>
    </row>
    <row r="25" spans="2:23" x14ac:dyDescent="0.2">
      <c r="B25" s="26"/>
      <c r="C25" s="204"/>
      <c r="D25" s="89" t="s">
        <v>6</v>
      </c>
      <c r="E25" s="153">
        <v>0.40207644444444446</v>
      </c>
      <c r="F25" s="10">
        <v>0.90073439929126042</v>
      </c>
      <c r="G25" s="10">
        <v>2.7961459999999998</v>
      </c>
      <c r="H25" s="10">
        <v>4.8838200000000001</v>
      </c>
      <c r="I25" s="10">
        <v>3.6875450000000001</v>
      </c>
      <c r="J25" s="10">
        <v>4.9057009999999996</v>
      </c>
      <c r="K25" s="10">
        <v>5.7274700000000003</v>
      </c>
      <c r="L25" s="10">
        <v>5.5438470000000004</v>
      </c>
      <c r="M25" s="10">
        <v>6.0347512327214448</v>
      </c>
      <c r="N25" s="10">
        <v>7.5515376667673291</v>
      </c>
      <c r="O25" s="10">
        <v>8.2716439899999994</v>
      </c>
      <c r="P25" s="10">
        <v>8.5543842591199954</v>
      </c>
      <c r="Q25" s="10">
        <v>9.4395430000000005</v>
      </c>
      <c r="R25" s="10">
        <v>9.3190690000000007</v>
      </c>
      <c r="S25" s="10">
        <v>10.455185480000001</v>
      </c>
      <c r="T25" s="10">
        <v>9.3714980600000004</v>
      </c>
      <c r="U25" s="10">
        <v>9.2074578800000015</v>
      </c>
      <c r="V25" s="10">
        <v>9.044097390000001</v>
      </c>
      <c r="W25" s="10">
        <v>8.9648551100000002</v>
      </c>
    </row>
    <row r="26" spans="2:23" x14ac:dyDescent="0.2">
      <c r="B26" s="26"/>
      <c r="C26" s="205"/>
      <c r="D26" s="91" t="s">
        <v>7</v>
      </c>
      <c r="E26" s="154">
        <v>4.0984355555555556</v>
      </c>
      <c r="F26" s="74">
        <v>9.8494676311024616</v>
      </c>
      <c r="G26" s="74">
        <v>30.214932999999998</v>
      </c>
      <c r="H26" s="74">
        <v>50.935769999999998</v>
      </c>
      <c r="I26" s="74">
        <v>56.918018000000004</v>
      </c>
      <c r="J26" s="74">
        <v>58.545696</v>
      </c>
      <c r="K26" s="74">
        <v>61.389968000000003</v>
      </c>
      <c r="L26" s="74">
        <v>61.245111999999999</v>
      </c>
      <c r="M26" s="74">
        <v>60.803316861677366</v>
      </c>
      <c r="N26" s="74">
        <v>63.799393204703414</v>
      </c>
      <c r="O26" s="74">
        <v>66.915462600000012</v>
      </c>
      <c r="P26" s="74">
        <v>69.755394200822565</v>
      </c>
      <c r="Q26" s="74">
        <v>72.841881999999998</v>
      </c>
      <c r="R26" s="74">
        <v>72.565108000000009</v>
      </c>
      <c r="S26" s="74">
        <v>76.288843560000004</v>
      </c>
      <c r="T26" s="74">
        <v>74.745776719999981</v>
      </c>
      <c r="U26" s="74">
        <v>75.883240929999999</v>
      </c>
      <c r="V26" s="74">
        <v>75.530654339999998</v>
      </c>
      <c r="W26" s="74">
        <v>75.982529690000007</v>
      </c>
    </row>
    <row r="27" spans="2:23" x14ac:dyDescent="0.2">
      <c r="B27" s="26"/>
      <c r="C27" s="24" t="s">
        <v>100</v>
      </c>
      <c r="D27" s="91"/>
      <c r="E27" s="154">
        <v>2.804088888888889E-2</v>
      </c>
      <c r="F27" s="74">
        <v>5.5322073612218338E-2</v>
      </c>
      <c r="G27" s="74">
        <v>0.182202</v>
      </c>
      <c r="H27" s="74">
        <v>0.431255</v>
      </c>
      <c r="I27" s="74">
        <v>0.67703199999999997</v>
      </c>
      <c r="J27" s="74">
        <v>0.778138</v>
      </c>
      <c r="K27" s="74">
        <v>0.84927699999999995</v>
      </c>
      <c r="L27" s="74">
        <v>1.0571379999999999</v>
      </c>
      <c r="M27" s="74">
        <v>1.3637661060219988</v>
      </c>
      <c r="N27" s="74">
        <v>1.5880872628966851</v>
      </c>
      <c r="O27" s="74">
        <v>1.5422316899999999</v>
      </c>
      <c r="P27" s="74">
        <v>1.6965611131389919</v>
      </c>
      <c r="Q27" s="74">
        <v>1.614139</v>
      </c>
      <c r="R27" s="74">
        <v>1.969068</v>
      </c>
      <c r="S27" s="74">
        <v>1.9145172399999997</v>
      </c>
      <c r="T27" s="74">
        <v>3.4768266699999999</v>
      </c>
      <c r="U27" s="74">
        <v>2.1213840400000001</v>
      </c>
      <c r="V27" s="74">
        <v>2.5941958999999999</v>
      </c>
      <c r="W27" s="74">
        <v>2.1054938599999997</v>
      </c>
    </row>
    <row r="28" spans="2:23" x14ac:dyDescent="0.2">
      <c r="B28" s="26"/>
      <c r="C28" s="26" t="s">
        <v>18</v>
      </c>
      <c r="D28" s="89"/>
      <c r="E28" s="153">
        <v>0</v>
      </c>
      <c r="F28" s="10">
        <v>7.0027941635860879E-3</v>
      </c>
      <c r="G28" s="10">
        <v>2.8376999999999999E-2</v>
      </c>
      <c r="H28" s="10">
        <v>3.2391000000000003E-2</v>
      </c>
      <c r="I28" s="10">
        <v>7.3845999999999995E-2</v>
      </c>
      <c r="J28" s="10">
        <v>6.5290000000000001E-2</v>
      </c>
      <c r="K28" s="10">
        <v>5.9770999999999998E-2</v>
      </c>
      <c r="L28" s="10">
        <v>4.7446000000000002E-2</v>
      </c>
      <c r="M28" s="10">
        <v>0.11705150637662073</v>
      </c>
      <c r="N28" s="10">
        <v>0.10672544322501952</v>
      </c>
      <c r="O28" s="10">
        <v>0.20236548999999998</v>
      </c>
      <c r="P28" s="150">
        <v>0.31699135659648819</v>
      </c>
      <c r="Q28" s="10">
        <v>0.39144299999999999</v>
      </c>
      <c r="R28" s="10">
        <v>0.34456500000000001</v>
      </c>
      <c r="S28" s="10">
        <v>0.37043528000000003</v>
      </c>
      <c r="T28" s="10">
        <v>0.36194050999999999</v>
      </c>
      <c r="U28" s="10">
        <v>0.4820508</v>
      </c>
      <c r="V28" s="10">
        <v>0.36667812</v>
      </c>
      <c r="W28" s="10">
        <v>0.34474073</v>
      </c>
    </row>
    <row r="29" spans="2:23" x14ac:dyDescent="0.2">
      <c r="B29" s="26"/>
      <c r="C29" s="24" t="s">
        <v>65</v>
      </c>
      <c r="D29" s="91"/>
      <c r="E29" s="154">
        <v>7.7431111111111112E-3</v>
      </c>
      <c r="F29" s="74">
        <v>1.5318612232844567E-2</v>
      </c>
      <c r="G29" s="74">
        <v>5.3818999999999999E-2</v>
      </c>
      <c r="H29" s="74">
        <v>0.178152</v>
      </c>
      <c r="I29" s="74">
        <v>0.24466599999999999</v>
      </c>
      <c r="J29" s="74">
        <v>0.27687699999999998</v>
      </c>
      <c r="K29" s="74">
        <v>0.19316900000000001</v>
      </c>
      <c r="L29" s="74">
        <v>0.150306</v>
      </c>
      <c r="M29" s="74">
        <v>0.21586552592402289</v>
      </c>
      <c r="N29" s="74">
        <v>0.13079408917487553</v>
      </c>
      <c r="O29" s="74">
        <v>8.9940219999999987E-2</v>
      </c>
      <c r="P29" s="74">
        <v>0.10605332944195872</v>
      </c>
      <c r="Q29" s="74">
        <v>0.15253700000000001</v>
      </c>
      <c r="R29" s="74">
        <v>0.121257</v>
      </c>
      <c r="S29" s="74">
        <v>0.17620392000000001</v>
      </c>
      <c r="T29" s="74">
        <v>0.16545532999999998</v>
      </c>
      <c r="U29" s="74">
        <v>0.26332345999999995</v>
      </c>
      <c r="V29" s="74">
        <v>0.25847246000000001</v>
      </c>
      <c r="W29" s="74">
        <v>0.31723572</v>
      </c>
    </row>
    <row r="30" spans="2:23" x14ac:dyDescent="0.2">
      <c r="B30" s="26"/>
      <c r="C30" s="113" t="s">
        <v>7</v>
      </c>
      <c r="D30" s="114"/>
      <c r="E30" s="156">
        <v>4.1342222222222222</v>
      </c>
      <c r="F30" s="137">
        <v>9.9271111111111114</v>
      </c>
      <c r="G30" s="137">
        <v>30.479331999999999</v>
      </c>
      <c r="H30" s="137">
        <v>51.577567000000002</v>
      </c>
      <c r="I30" s="137">
        <v>57.913561999999999</v>
      </c>
      <c r="J30" s="137">
        <v>59.666001000000001</v>
      </c>
      <c r="K30" s="137">
        <v>62.492184999999999</v>
      </c>
      <c r="L30" s="137">
        <v>62.500002000000002</v>
      </c>
      <c r="M30" s="137">
        <v>62.500000000000007</v>
      </c>
      <c r="N30" s="137">
        <v>65.624999999999986</v>
      </c>
      <c r="O30" s="112">
        <v>68.750000000000014</v>
      </c>
      <c r="P30" s="112">
        <v>71.875000000000014</v>
      </c>
      <c r="Q30" s="112">
        <v>75.000000999999983</v>
      </c>
      <c r="R30" s="112">
        <v>74.999998000000005</v>
      </c>
      <c r="S30" s="112">
        <v>78.75</v>
      </c>
      <c r="T30" s="112">
        <v>78.749999229999972</v>
      </c>
      <c r="U30" s="112">
        <v>78.749999229999986</v>
      </c>
      <c r="V30" s="112">
        <v>78.750000819999997</v>
      </c>
      <c r="W30" s="112">
        <v>78.75</v>
      </c>
    </row>
    <row r="31" spans="2:23" x14ac:dyDescent="0.2">
      <c r="B31" s="107" t="s">
        <v>67</v>
      </c>
      <c r="C31" s="203" t="s">
        <v>11</v>
      </c>
      <c r="D31" s="88" t="s">
        <v>1</v>
      </c>
      <c r="E31" s="152">
        <v>1.5678222222222222E-2</v>
      </c>
      <c r="F31" s="49">
        <v>4.6346574737319519E-2</v>
      </c>
      <c r="G31" s="49">
        <v>0.185475</v>
      </c>
      <c r="H31" s="49">
        <v>0.43667099999999998</v>
      </c>
      <c r="I31" s="49">
        <v>0.66825699999999999</v>
      </c>
      <c r="J31" s="49">
        <v>0.75073699999999999</v>
      </c>
      <c r="K31" s="49">
        <v>0.72306899999999996</v>
      </c>
      <c r="L31" s="49">
        <v>0.70108099999999995</v>
      </c>
      <c r="M31" s="49">
        <v>0.60819900000000005</v>
      </c>
      <c r="N31" s="49">
        <v>0.76113275334293928</v>
      </c>
      <c r="O31" s="49">
        <v>0.88400791000000001</v>
      </c>
      <c r="P31" s="49">
        <v>0.95293559593882948</v>
      </c>
      <c r="Q31" s="49">
        <v>1.159821</v>
      </c>
      <c r="R31" s="49">
        <v>1.380619</v>
      </c>
      <c r="S31" s="49">
        <v>1.3937364147211517</v>
      </c>
      <c r="T31" s="49">
        <v>1.40714765</v>
      </c>
      <c r="U31" s="49">
        <v>1.46438712</v>
      </c>
      <c r="V31" s="49">
        <v>1.5001597799999999</v>
      </c>
      <c r="W31" s="49">
        <v>1.5209100900000001</v>
      </c>
    </row>
    <row r="32" spans="2:23" x14ac:dyDescent="0.2">
      <c r="B32" s="26"/>
      <c r="C32" s="204"/>
      <c r="D32" s="89" t="s">
        <v>9</v>
      </c>
      <c r="E32" s="153">
        <v>0.10904266666666668</v>
      </c>
      <c r="F32" s="10">
        <v>0.30660324191586297</v>
      </c>
      <c r="G32" s="10">
        <v>1.1311310000000001</v>
      </c>
      <c r="H32" s="10">
        <v>1.8860490000000001</v>
      </c>
      <c r="I32" s="10">
        <v>1.9711190000000001</v>
      </c>
      <c r="J32" s="10">
        <v>2.019161</v>
      </c>
      <c r="K32" s="10">
        <v>2.0961850000000002</v>
      </c>
      <c r="L32" s="10">
        <v>1.9972859999999999</v>
      </c>
      <c r="M32" s="10">
        <v>2.035199</v>
      </c>
      <c r="N32" s="10">
        <v>2.2959625730297284</v>
      </c>
      <c r="O32" s="10">
        <v>2.5279859199999999</v>
      </c>
      <c r="P32" s="10">
        <v>2.790167591863328</v>
      </c>
      <c r="Q32" s="10">
        <v>3.4986100000000002</v>
      </c>
      <c r="R32" s="10">
        <v>3.6485210000000001</v>
      </c>
      <c r="S32" s="10">
        <v>3.7333637262748129</v>
      </c>
      <c r="T32" s="10">
        <v>3.5923966600000004</v>
      </c>
      <c r="U32" s="10">
        <v>3.3016365899999998</v>
      </c>
      <c r="V32" s="10">
        <v>3.15910665</v>
      </c>
      <c r="W32" s="10">
        <v>3.1118283</v>
      </c>
    </row>
    <row r="33" spans="2:23" x14ac:dyDescent="0.2">
      <c r="B33" s="26"/>
      <c r="C33" s="204"/>
      <c r="D33" s="89" t="s">
        <v>8</v>
      </c>
      <c r="E33" s="153">
        <v>0.3079128888888889</v>
      </c>
      <c r="F33" s="10">
        <v>0.78969015817558996</v>
      </c>
      <c r="G33" s="10">
        <v>2.4291269999999998</v>
      </c>
      <c r="H33" s="10">
        <v>4.0158820000000004</v>
      </c>
      <c r="I33" s="10">
        <v>4.3909799999999999</v>
      </c>
      <c r="J33" s="10">
        <v>4.5534160000000004</v>
      </c>
      <c r="K33" s="10">
        <v>4.6322320000000001</v>
      </c>
      <c r="L33" s="10">
        <v>4.7327320000000004</v>
      </c>
      <c r="M33" s="10">
        <v>4.9754009999999997</v>
      </c>
      <c r="N33" s="10">
        <v>5.2591636899657201</v>
      </c>
      <c r="O33" s="10">
        <v>5.5301771900000007</v>
      </c>
      <c r="P33" s="10">
        <v>6.0053614742062003</v>
      </c>
      <c r="Q33" s="10">
        <v>8.0139639999999996</v>
      </c>
      <c r="R33" s="10">
        <v>8.1131060000000002</v>
      </c>
      <c r="S33" s="10">
        <v>8.3523488511729074</v>
      </c>
      <c r="T33" s="10">
        <v>8.1691506100000009</v>
      </c>
      <c r="U33" s="10">
        <v>7.7879138399999999</v>
      </c>
      <c r="V33" s="10">
        <v>7.7006103299999999</v>
      </c>
      <c r="W33" s="10">
        <v>7.5968965800000001</v>
      </c>
    </row>
    <row r="34" spans="2:23" x14ac:dyDescent="0.2">
      <c r="B34" s="26"/>
      <c r="C34" s="204"/>
      <c r="D34" s="89" t="s">
        <v>2</v>
      </c>
      <c r="E34" s="153">
        <v>0.88785955555555551</v>
      </c>
      <c r="F34" s="10">
        <v>2.2204649832811629</v>
      </c>
      <c r="G34" s="10">
        <v>7.0609089999999997</v>
      </c>
      <c r="H34" s="10">
        <v>11.753204</v>
      </c>
      <c r="I34" s="10">
        <v>13.036694000000001</v>
      </c>
      <c r="J34" s="10">
        <v>13.159165</v>
      </c>
      <c r="K34" s="10">
        <v>13.843534999999999</v>
      </c>
      <c r="L34" s="10">
        <v>13.743207</v>
      </c>
      <c r="M34" s="10">
        <v>13.81732</v>
      </c>
      <c r="N34" s="10">
        <v>14.13794842510959</v>
      </c>
      <c r="O34" s="10">
        <v>14.396797869999999</v>
      </c>
      <c r="P34" s="10">
        <v>14.746241048604046</v>
      </c>
      <c r="Q34" s="10">
        <v>21.54354</v>
      </c>
      <c r="R34" s="10">
        <v>20.507789199999998</v>
      </c>
      <c r="S34" s="10">
        <v>21.331891372961017</v>
      </c>
      <c r="T34" s="10">
        <v>21.085259019999999</v>
      </c>
      <c r="U34" s="10">
        <v>21.561990659999999</v>
      </c>
      <c r="V34" s="10">
        <v>21.614718440000001</v>
      </c>
      <c r="W34" s="10">
        <v>21.323264129999998</v>
      </c>
    </row>
    <row r="35" spans="2:23" x14ac:dyDescent="0.2">
      <c r="B35" s="26"/>
      <c r="C35" s="204"/>
      <c r="D35" s="89" t="s">
        <v>3</v>
      </c>
      <c r="E35" s="153">
        <v>0.18337155555555557</v>
      </c>
      <c r="F35" s="10">
        <v>0.42955789229906416</v>
      </c>
      <c r="G35" s="10">
        <v>1.046716</v>
      </c>
      <c r="H35" s="10">
        <v>1.75691</v>
      </c>
      <c r="I35" s="10">
        <v>2.1540170000000001</v>
      </c>
      <c r="J35" s="10">
        <v>2.4320520000000001</v>
      </c>
      <c r="K35" s="10">
        <v>2.6084019999999999</v>
      </c>
      <c r="L35" s="10">
        <v>3.011603</v>
      </c>
      <c r="M35" s="10">
        <v>2.7579020000000001</v>
      </c>
      <c r="N35" s="10">
        <v>2.7203642931757686</v>
      </c>
      <c r="O35" s="10">
        <v>2.75015834</v>
      </c>
      <c r="P35" s="10">
        <v>2.9714976501904209</v>
      </c>
      <c r="Q35" s="10">
        <v>4.1453170000000004</v>
      </c>
      <c r="R35" s="10">
        <v>4.0664769999999999</v>
      </c>
      <c r="S35" s="10">
        <v>4.3908529952507172</v>
      </c>
      <c r="T35" s="10">
        <v>4.5991407400000002</v>
      </c>
      <c r="U35" s="10">
        <v>4.6461580199999997</v>
      </c>
      <c r="V35" s="10">
        <v>4.5006210900000001</v>
      </c>
      <c r="W35" s="10">
        <v>4.3636735800000004</v>
      </c>
    </row>
    <row r="36" spans="2:23" x14ac:dyDescent="0.2">
      <c r="B36" s="26"/>
      <c r="C36" s="204"/>
      <c r="D36" s="89" t="s">
        <v>4</v>
      </c>
      <c r="E36" s="153">
        <v>0.67664711111111109</v>
      </c>
      <c r="F36" s="10">
        <v>1.4766660839892343</v>
      </c>
      <c r="G36" s="10">
        <v>4.28749</v>
      </c>
      <c r="H36" s="10">
        <v>7.1981659999999996</v>
      </c>
      <c r="I36" s="10">
        <v>7.8884790000000002</v>
      </c>
      <c r="J36" s="10">
        <v>8.0316200000000002</v>
      </c>
      <c r="K36" s="10">
        <v>8.5840619999999994</v>
      </c>
      <c r="L36" s="10">
        <v>8.2797780000000003</v>
      </c>
      <c r="M36" s="10">
        <v>8.2674269999999996</v>
      </c>
      <c r="N36" s="10">
        <v>8.7065608176343599</v>
      </c>
      <c r="O36" s="10">
        <v>9.0793939600000009</v>
      </c>
      <c r="P36" s="10">
        <v>9.418994169108549</v>
      </c>
      <c r="Q36" s="10">
        <v>13.267139999999999</v>
      </c>
      <c r="R36" s="10">
        <v>12.774336999999999</v>
      </c>
      <c r="S36" s="10">
        <v>13.934728510193597</v>
      </c>
      <c r="T36" s="10">
        <v>14.29434681</v>
      </c>
      <c r="U36" s="10">
        <v>14.29021125</v>
      </c>
      <c r="V36" s="10">
        <v>14.019447960000001</v>
      </c>
      <c r="W36" s="10">
        <v>14.030968140000001</v>
      </c>
    </row>
    <row r="37" spans="2:23" x14ac:dyDescent="0.2">
      <c r="B37" s="26"/>
      <c r="C37" s="204"/>
      <c r="D37" s="89" t="s">
        <v>5</v>
      </c>
      <c r="E37" s="153">
        <v>0.13656444444444443</v>
      </c>
      <c r="F37" s="10">
        <v>0.33240814468457108</v>
      </c>
      <c r="G37" s="10">
        <v>1.023833</v>
      </c>
      <c r="H37" s="10">
        <v>1.707052</v>
      </c>
      <c r="I37" s="10">
        <v>1.8179799999999999</v>
      </c>
      <c r="J37" s="10">
        <v>1.826897</v>
      </c>
      <c r="K37" s="10">
        <v>1.7882480000000001</v>
      </c>
      <c r="L37" s="10">
        <v>1.8207690000000001</v>
      </c>
      <c r="M37" s="10">
        <v>1.7769509999999999</v>
      </c>
      <c r="N37" s="10">
        <v>1.9186257914508043</v>
      </c>
      <c r="O37" s="10">
        <v>2.0101103</v>
      </c>
      <c r="P37" s="10">
        <v>2.148918272930382</v>
      </c>
      <c r="Q37" s="10">
        <v>2.9236200000000001</v>
      </c>
      <c r="R37" s="10">
        <v>2.543784</v>
      </c>
      <c r="S37" s="10">
        <v>2.5987614179048819</v>
      </c>
      <c r="T37" s="10">
        <v>2.6713205800000002</v>
      </c>
      <c r="U37" s="10">
        <v>2.81462265</v>
      </c>
      <c r="V37" s="10">
        <v>2.9094420599999999</v>
      </c>
      <c r="W37" s="10">
        <v>2.9933265599999999</v>
      </c>
    </row>
    <row r="38" spans="2:23" x14ac:dyDescent="0.2">
      <c r="B38" s="26"/>
      <c r="C38" s="204"/>
      <c r="D38" s="89" t="s">
        <v>6</v>
      </c>
      <c r="E38" s="153">
        <v>0.15920266666666666</v>
      </c>
      <c r="F38" s="10">
        <v>0.33780073610044176</v>
      </c>
      <c r="G38" s="10">
        <v>1.05579</v>
      </c>
      <c r="H38" s="10">
        <v>1.897384</v>
      </c>
      <c r="I38" s="10">
        <v>2.4360840000000001</v>
      </c>
      <c r="J38" s="10">
        <v>2.6427360000000002</v>
      </c>
      <c r="K38" s="10">
        <v>2.8907120000000002</v>
      </c>
      <c r="L38" s="10">
        <v>2.9444080000000001</v>
      </c>
      <c r="M38" s="10">
        <v>2.9709479999999999</v>
      </c>
      <c r="N38" s="10">
        <v>3.2103101794996345</v>
      </c>
      <c r="O38" s="10">
        <v>3.6830090200000001</v>
      </c>
      <c r="P38" s="10">
        <v>3.7421748853331644</v>
      </c>
      <c r="Q38" s="10">
        <v>4.8919009999999998</v>
      </c>
      <c r="R38" s="10">
        <v>6.5423819999999999</v>
      </c>
      <c r="S38" s="10">
        <v>6.8102905174843311</v>
      </c>
      <c r="T38" s="10">
        <v>6.7021907300000008</v>
      </c>
      <c r="U38" s="10">
        <v>6.7066713</v>
      </c>
      <c r="V38" s="10">
        <v>7.0916995800000002</v>
      </c>
      <c r="W38" s="10">
        <v>7.5210697800000004</v>
      </c>
    </row>
    <row r="39" spans="2:23" x14ac:dyDescent="0.2">
      <c r="B39" s="26"/>
      <c r="C39" s="205"/>
      <c r="D39" s="88" t="s">
        <v>7</v>
      </c>
      <c r="E39" s="152">
        <v>2.4762791111111109</v>
      </c>
      <c r="F39" s="49">
        <v>5.9395378151832467</v>
      </c>
      <c r="G39" s="49">
        <v>18.220471</v>
      </c>
      <c r="H39" s="49">
        <v>30.651318</v>
      </c>
      <c r="I39" s="49">
        <v>34.363610000000001</v>
      </c>
      <c r="J39" s="49">
        <v>35.415784000000002</v>
      </c>
      <c r="K39" s="49">
        <v>37.166445000000003</v>
      </c>
      <c r="L39" s="49">
        <v>37.230863999999997</v>
      </c>
      <c r="M39" s="49">
        <v>37.209347000000001</v>
      </c>
      <c r="N39" s="49">
        <v>39.010068523208552</v>
      </c>
      <c r="O39" s="74">
        <v>40.861640509999994</v>
      </c>
      <c r="P39" s="74">
        <v>42.776290688174917</v>
      </c>
      <c r="Q39" s="74">
        <v>59.443912999999995</v>
      </c>
      <c r="R39" s="74">
        <v>59.577015200000005</v>
      </c>
      <c r="S39" s="74">
        <v>62.545973805963428</v>
      </c>
      <c r="T39" s="74">
        <v>62.520952800000003</v>
      </c>
      <c r="U39" s="74">
        <v>62.573591429999993</v>
      </c>
      <c r="V39" s="74">
        <v>62.49580589</v>
      </c>
      <c r="W39" s="74">
        <v>62.461937159999998</v>
      </c>
    </row>
    <row r="40" spans="2:23" x14ac:dyDescent="0.2">
      <c r="B40" s="26"/>
      <c r="C40" s="24" t="s">
        <v>100</v>
      </c>
      <c r="D40" s="91"/>
      <c r="E40" s="154">
        <v>3.8924444444444445E-3</v>
      </c>
      <c r="F40" s="74">
        <v>1.6324326377358509E-2</v>
      </c>
      <c r="G40" s="74">
        <v>6.6792000000000004E-2</v>
      </c>
      <c r="H40" s="74">
        <v>0.250222</v>
      </c>
      <c r="I40" s="74">
        <v>0.28944999999999999</v>
      </c>
      <c r="J40" s="74">
        <v>0.33588699999999999</v>
      </c>
      <c r="K40" s="74">
        <v>0.30058499999999999</v>
      </c>
      <c r="L40" s="74">
        <v>0.23339599999999999</v>
      </c>
      <c r="M40" s="74">
        <v>0.225302</v>
      </c>
      <c r="N40" s="74">
        <v>0.26278244008902496</v>
      </c>
      <c r="O40" s="74">
        <v>0.28069021999999999</v>
      </c>
      <c r="P40" s="74">
        <v>0.2686195169569513</v>
      </c>
      <c r="Q40" s="74">
        <v>0.40043099999999998</v>
      </c>
      <c r="R40" s="74">
        <v>0.345918</v>
      </c>
      <c r="S40" s="74">
        <v>0.35652194658323694</v>
      </c>
      <c r="T40" s="74">
        <v>0.36274443999999989</v>
      </c>
      <c r="U40" s="74">
        <v>0.31225950000000002</v>
      </c>
      <c r="V40" s="74">
        <v>0.36273636000000004</v>
      </c>
      <c r="W40" s="74">
        <v>0.38624544</v>
      </c>
    </row>
    <row r="41" spans="2:23" x14ac:dyDescent="0.2">
      <c r="B41" s="26"/>
      <c r="C41" s="26" t="s">
        <v>18</v>
      </c>
      <c r="D41" s="89"/>
      <c r="E41" s="153">
        <v>3.6177777777777776E-4</v>
      </c>
      <c r="F41" s="10">
        <v>4.041078373394125E-4</v>
      </c>
      <c r="G41" s="10">
        <v>3.2899999999999997E-4</v>
      </c>
      <c r="H41" s="10">
        <v>1.4555999999999999E-2</v>
      </c>
      <c r="I41" s="10">
        <v>4.1753999999999999E-2</v>
      </c>
      <c r="J41" s="10">
        <v>2.5024000000000001E-2</v>
      </c>
      <c r="K41" s="10">
        <v>1.7850000000000001E-2</v>
      </c>
      <c r="L41" s="10">
        <v>2.8936E-2</v>
      </c>
      <c r="M41" s="10">
        <v>5.7431000000000003E-2</v>
      </c>
      <c r="N41" s="10">
        <v>8.3676507267878439E-2</v>
      </c>
      <c r="O41" s="10">
        <v>8.7473100000000012E-2</v>
      </c>
      <c r="P41" s="10">
        <v>5.9869462520464767E-2</v>
      </c>
      <c r="Q41" s="10">
        <v>0.12750700000000001</v>
      </c>
      <c r="R41" s="10">
        <v>1.9174E-2</v>
      </c>
      <c r="S41" s="10">
        <v>1.9630655505426458E-2</v>
      </c>
      <c r="T41" s="10">
        <v>4.1989329999999998E-2</v>
      </c>
      <c r="U41" s="10">
        <v>4.8954780000000003E-2</v>
      </c>
      <c r="V41" s="10">
        <v>5.5984950000000006E-2</v>
      </c>
      <c r="W41" s="10">
        <v>6.5424239999999995E-2</v>
      </c>
    </row>
    <row r="42" spans="2:23" x14ac:dyDescent="0.2">
      <c r="B42" s="26"/>
      <c r="C42" s="24" t="s">
        <v>65</v>
      </c>
      <c r="D42" s="91"/>
      <c r="E42" s="154">
        <v>0</v>
      </c>
      <c r="F42" s="74">
        <v>0</v>
      </c>
      <c r="G42" s="74">
        <v>0</v>
      </c>
      <c r="H42" s="74">
        <v>4.2946999999999999E-2</v>
      </c>
      <c r="I42" s="74">
        <v>4.2185E-2</v>
      </c>
      <c r="J42" s="74">
        <v>2.2905999999999999E-2</v>
      </c>
      <c r="K42" s="74">
        <v>1.0430999999999999E-2</v>
      </c>
      <c r="L42" s="74">
        <v>6.8069999999999997E-3</v>
      </c>
      <c r="M42" s="74">
        <v>7.92E-3</v>
      </c>
      <c r="N42" s="74">
        <v>1.8472529434562315E-2</v>
      </c>
      <c r="O42" s="74">
        <v>2.0196160000000001E-2</v>
      </c>
      <c r="P42" s="74">
        <v>2.0220332347658281E-2</v>
      </c>
      <c r="Q42" s="74">
        <v>2.8147999999999999E-2</v>
      </c>
      <c r="R42" s="74">
        <v>5.7894000000000001E-2</v>
      </c>
      <c r="S42" s="74">
        <v>7.7873591947928866E-2</v>
      </c>
      <c r="T42" s="74">
        <v>7.4313440000000022E-2</v>
      </c>
      <c r="U42" s="74">
        <v>6.5192399999999998E-2</v>
      </c>
      <c r="V42" s="74">
        <v>8.5470210000000005E-2</v>
      </c>
      <c r="W42" s="74">
        <v>8.6392529999999995E-2</v>
      </c>
    </row>
    <row r="43" spans="2:23" x14ac:dyDescent="0.2">
      <c r="B43" s="25"/>
      <c r="C43" s="115" t="s">
        <v>7</v>
      </c>
      <c r="D43" s="116"/>
      <c r="E43" s="157">
        <v>2.4805333333333337</v>
      </c>
      <c r="F43" s="117">
        <v>5.9562662493979444</v>
      </c>
      <c r="G43" s="117">
        <v>18.287592</v>
      </c>
      <c r="H43" s="117">
        <v>30.959040000000002</v>
      </c>
      <c r="I43" s="117">
        <v>34.736998999999997</v>
      </c>
      <c r="J43" s="117">
        <v>35.799601000000003</v>
      </c>
      <c r="K43" s="117">
        <v>37.495311000000001</v>
      </c>
      <c r="L43" s="117">
        <v>37.500003</v>
      </c>
      <c r="M43" s="117">
        <v>37.5</v>
      </c>
      <c r="N43" s="117">
        <v>39.375000000000021</v>
      </c>
      <c r="O43" s="112">
        <v>41.249999989999985</v>
      </c>
      <c r="P43" s="112">
        <v>43.124999999999993</v>
      </c>
      <c r="Q43" s="112">
        <v>59.999998999999995</v>
      </c>
      <c r="R43" s="112">
        <v>60.0000012</v>
      </c>
      <c r="S43" s="112">
        <v>63.000000000000014</v>
      </c>
      <c r="T43" s="112">
        <v>63.000000010000001</v>
      </c>
      <c r="U43" s="112">
        <v>62.99999811</v>
      </c>
      <c r="V43" s="112">
        <v>62.999997409999999</v>
      </c>
      <c r="W43" s="112">
        <v>62.999999369999998</v>
      </c>
    </row>
    <row r="44" spans="2:23" x14ac:dyDescent="0.2">
      <c r="B44" s="107" t="s">
        <v>7</v>
      </c>
      <c r="C44" s="203" t="s">
        <v>11</v>
      </c>
      <c r="D44" s="88" t="s">
        <v>1</v>
      </c>
      <c r="E44" s="152">
        <v>0.29242666666666667</v>
      </c>
      <c r="F44" s="49">
        <v>0.68910356935597139</v>
      </c>
      <c r="G44" s="49">
        <v>2.258785</v>
      </c>
      <c r="H44" s="49">
        <v>5.437322</v>
      </c>
      <c r="I44" s="49">
        <v>6.5055170000000002</v>
      </c>
      <c r="J44" s="49">
        <v>6.4201280000000001</v>
      </c>
      <c r="K44" s="49">
        <v>7.5807190000000002</v>
      </c>
      <c r="L44" s="49">
        <v>8.1064039999999995</v>
      </c>
      <c r="M44" s="49">
        <v>7.9091822396578042</v>
      </c>
      <c r="N44" s="49">
        <v>11.66483050442015</v>
      </c>
      <c r="O44" s="49">
        <v>13.02652668</v>
      </c>
      <c r="P44" s="49">
        <v>13.833489209945345</v>
      </c>
      <c r="Q44" s="49">
        <v>14.153770999999999</v>
      </c>
      <c r="R44" s="49">
        <v>14.564086999999999</v>
      </c>
      <c r="S44" s="49">
        <v>15.214649868758917</v>
      </c>
      <c r="T44" s="49">
        <v>19.806972700000003</v>
      </c>
      <c r="U44" s="49">
        <v>20.801408990000002</v>
      </c>
      <c r="V44" s="49">
        <v>20.987494989999998</v>
      </c>
      <c r="W44" s="49">
        <v>20.31911186</v>
      </c>
    </row>
    <row r="45" spans="2:23" x14ac:dyDescent="0.2">
      <c r="B45" s="26"/>
      <c r="C45" s="204"/>
      <c r="D45" s="89" t="s">
        <v>9</v>
      </c>
      <c r="E45" s="153">
        <v>0.55736088888888891</v>
      </c>
      <c r="F45" s="10">
        <v>1.3500250813193018</v>
      </c>
      <c r="G45" s="10">
        <v>4.3678309999999998</v>
      </c>
      <c r="H45" s="10">
        <v>7.0359239999999996</v>
      </c>
      <c r="I45" s="10">
        <v>8.3025649999999995</v>
      </c>
      <c r="J45" s="10">
        <v>8.5973439999999997</v>
      </c>
      <c r="K45" s="10">
        <v>8.6222989999999999</v>
      </c>
      <c r="L45" s="10">
        <v>8.4819440000000004</v>
      </c>
      <c r="M45" s="10">
        <v>8.6729658129223708</v>
      </c>
      <c r="N45" s="10">
        <v>8.6953719455616127</v>
      </c>
      <c r="O45" s="10">
        <v>9.141610889999999</v>
      </c>
      <c r="P45" s="10">
        <v>9.8497263624162681</v>
      </c>
      <c r="Q45" s="10">
        <v>10.263314000000001</v>
      </c>
      <c r="R45" s="10">
        <v>10.109534</v>
      </c>
      <c r="S45" s="10">
        <v>10.330317000733841</v>
      </c>
      <c r="T45" s="10">
        <v>10.073462449999999</v>
      </c>
      <c r="U45" s="10">
        <v>9.9111662999999997</v>
      </c>
      <c r="V45" s="10">
        <v>9.8825821200000004</v>
      </c>
      <c r="W45" s="10">
        <v>9.9554675900000014</v>
      </c>
    </row>
    <row r="46" spans="2:23" x14ac:dyDescent="0.2">
      <c r="B46" s="26"/>
      <c r="C46" s="204"/>
      <c r="D46" s="89" t="s">
        <v>8</v>
      </c>
      <c r="E46" s="153">
        <v>2.3380666666666663</v>
      </c>
      <c r="F46" s="10">
        <v>5.6070999821575169</v>
      </c>
      <c r="G46" s="10">
        <v>16.927897000000002</v>
      </c>
      <c r="H46" s="10">
        <v>31.011666000000002</v>
      </c>
      <c r="I46" s="10">
        <v>34.574342999999999</v>
      </c>
      <c r="J46" s="10">
        <v>35.350726000000002</v>
      </c>
      <c r="K46" s="10">
        <v>35.016295</v>
      </c>
      <c r="L46" s="10">
        <v>34.663490000000003</v>
      </c>
      <c r="M46" s="10">
        <v>34.44565539393394</v>
      </c>
      <c r="N46" s="10">
        <v>34.59031233539546</v>
      </c>
      <c r="O46" s="10">
        <v>36.582620520000006</v>
      </c>
      <c r="P46" s="10">
        <v>38.850186226906786</v>
      </c>
      <c r="Q46" s="10">
        <v>40.407744000000001</v>
      </c>
      <c r="R46" s="10">
        <v>40.049348000000002</v>
      </c>
      <c r="S46" s="10">
        <v>41.681180626188123</v>
      </c>
      <c r="T46" s="10">
        <v>39.112473000000001</v>
      </c>
      <c r="U46" s="10">
        <v>38.49500261</v>
      </c>
      <c r="V46" s="10">
        <v>38.63785</v>
      </c>
      <c r="W46" s="10">
        <v>37.609853720000004</v>
      </c>
    </row>
    <row r="47" spans="2:23" x14ac:dyDescent="0.2">
      <c r="B47" s="26"/>
      <c r="C47" s="204"/>
      <c r="D47" s="89" t="s">
        <v>2</v>
      </c>
      <c r="E47" s="153">
        <v>4.7838071111111109</v>
      </c>
      <c r="F47" s="10">
        <v>12.006894233237377</v>
      </c>
      <c r="G47" s="10">
        <v>38.371319999999997</v>
      </c>
      <c r="H47" s="10">
        <v>62.730249000000001</v>
      </c>
      <c r="I47" s="10">
        <v>69.518099000000007</v>
      </c>
      <c r="J47" s="10">
        <v>69.799017000000006</v>
      </c>
      <c r="K47" s="10">
        <v>73.244499000000005</v>
      </c>
      <c r="L47" s="10">
        <v>73.956925999999996</v>
      </c>
      <c r="M47" s="10">
        <v>74.364460222455534</v>
      </c>
      <c r="N47" s="10">
        <v>80.344344549154755</v>
      </c>
      <c r="O47" s="10">
        <v>82.982995399999993</v>
      </c>
      <c r="P47" s="10">
        <v>85.255714903838907</v>
      </c>
      <c r="Q47" s="10">
        <v>90.333120000000008</v>
      </c>
      <c r="R47" s="10">
        <v>89.715384199999988</v>
      </c>
      <c r="S47" s="10">
        <v>93.923982761195717</v>
      </c>
      <c r="T47" s="10">
        <v>93.024902900000001</v>
      </c>
      <c r="U47" s="10">
        <v>94.191165030000008</v>
      </c>
      <c r="V47" s="10">
        <v>93.890248880000001</v>
      </c>
      <c r="W47" s="10">
        <v>99.384307129999996</v>
      </c>
    </row>
    <row r="48" spans="2:23" x14ac:dyDescent="0.2">
      <c r="B48" s="26"/>
      <c r="C48" s="204"/>
      <c r="D48" s="89" t="s">
        <v>3</v>
      </c>
      <c r="E48" s="153">
        <v>1.9714497777777777</v>
      </c>
      <c r="F48" s="10">
        <v>4.9529090416489545</v>
      </c>
      <c r="G48" s="10">
        <v>14.410712999999999</v>
      </c>
      <c r="H48" s="10">
        <v>20.623570999999998</v>
      </c>
      <c r="I48" s="10">
        <v>22.833213000000001</v>
      </c>
      <c r="J48" s="10">
        <v>24.713383</v>
      </c>
      <c r="K48" s="10">
        <v>27.130967999999999</v>
      </c>
      <c r="L48" s="10">
        <v>27.138898000000001</v>
      </c>
      <c r="M48" s="10">
        <v>25.909980714538086</v>
      </c>
      <c r="N48" s="10">
        <v>24.5734133146345</v>
      </c>
      <c r="O48" s="10">
        <v>25.711390049999999</v>
      </c>
      <c r="P48" s="10">
        <v>27.803344747226365</v>
      </c>
      <c r="Q48" s="10">
        <v>28.847070000000002</v>
      </c>
      <c r="R48" s="10">
        <v>28.692286000000003</v>
      </c>
      <c r="S48" s="10">
        <v>30.386999333983756</v>
      </c>
      <c r="T48" s="10">
        <v>28.038379589999995</v>
      </c>
      <c r="U48" s="10">
        <v>27.588754619999996</v>
      </c>
      <c r="V48" s="10">
        <v>27.520383329999998</v>
      </c>
      <c r="W48" s="10">
        <v>26.358284770000001</v>
      </c>
    </row>
    <row r="49" spans="1:23" x14ac:dyDescent="0.2">
      <c r="B49" s="26"/>
      <c r="C49" s="204"/>
      <c r="D49" s="89" t="s">
        <v>4</v>
      </c>
      <c r="E49" s="153">
        <v>3.7286346666666663</v>
      </c>
      <c r="F49" s="10">
        <v>8.4503751206547584</v>
      </c>
      <c r="G49" s="10">
        <v>25.018091999999999</v>
      </c>
      <c r="H49" s="10">
        <v>42.156337999999998</v>
      </c>
      <c r="I49" s="10">
        <v>48.908987000000003</v>
      </c>
      <c r="J49" s="10">
        <v>50.623041000000001</v>
      </c>
      <c r="K49" s="10">
        <v>52.946804999999998</v>
      </c>
      <c r="L49" s="10">
        <v>52.519855999999997</v>
      </c>
      <c r="M49" s="10">
        <v>52.469552915501161</v>
      </c>
      <c r="N49" s="10">
        <v>53.428655291161363</v>
      </c>
      <c r="O49" s="10">
        <v>55.676972790000008</v>
      </c>
      <c r="P49" s="10">
        <v>58.117656318938167</v>
      </c>
      <c r="Q49" s="10">
        <v>60.533014999999992</v>
      </c>
      <c r="R49" s="10">
        <v>60.016413</v>
      </c>
      <c r="S49" s="10">
        <v>63.236555251181002</v>
      </c>
      <c r="T49" s="10">
        <v>62.116138200000002</v>
      </c>
      <c r="U49" s="10">
        <v>62.518027480000001</v>
      </c>
      <c r="V49" s="10">
        <v>62.270926330000002</v>
      </c>
      <c r="W49" s="10">
        <v>61.013095610000008</v>
      </c>
    </row>
    <row r="50" spans="1:23" x14ac:dyDescent="0.2">
      <c r="B50" s="26"/>
      <c r="C50" s="204"/>
      <c r="D50" s="89" t="s">
        <v>5</v>
      </c>
      <c r="E50" s="153">
        <v>1.2169262222222224</v>
      </c>
      <c r="F50" s="10">
        <v>2.8053160025201276</v>
      </c>
      <c r="G50" s="10">
        <v>8.6610270000000007</v>
      </c>
      <c r="H50" s="10">
        <v>13.296585</v>
      </c>
      <c r="I50" s="10">
        <v>15.166347999999999</v>
      </c>
      <c r="J50" s="10">
        <v>15.251174000000001</v>
      </c>
      <c r="K50" s="10">
        <v>15.628083</v>
      </c>
      <c r="L50" s="10">
        <v>15.367926000000001</v>
      </c>
      <c r="M50" s="10">
        <v>15.482892329947022</v>
      </c>
      <c r="N50" s="10">
        <v>14.887511232152736</v>
      </c>
      <c r="O50" s="10">
        <v>15.319865010000001</v>
      </c>
      <c r="P50" s="10">
        <v>15.627245198568604</v>
      </c>
      <c r="Q50" s="10">
        <v>16.035847999999998</v>
      </c>
      <c r="R50" s="10">
        <v>15.753151000000001</v>
      </c>
      <c r="S50" s="10">
        <v>16.546164346356882</v>
      </c>
      <c r="T50" s="10">
        <v>15.394079309999999</v>
      </c>
      <c r="U50" s="10">
        <v>15.410545290000002</v>
      </c>
      <c r="V50" s="10">
        <v>15.074544750000001</v>
      </c>
      <c r="W50" s="10">
        <v>13.691788420000002</v>
      </c>
    </row>
    <row r="51" spans="1:23" x14ac:dyDescent="0.2">
      <c r="B51" s="26"/>
      <c r="C51" s="204"/>
      <c r="D51" s="89" t="s">
        <v>6</v>
      </c>
      <c r="E51" s="153">
        <v>1.430912</v>
      </c>
      <c r="F51" s="10">
        <v>3.3267020509472576</v>
      </c>
      <c r="G51" s="10">
        <v>10.263260000000001</v>
      </c>
      <c r="H51" s="10">
        <v>18.830313</v>
      </c>
      <c r="I51" s="10">
        <v>19.648562999999999</v>
      </c>
      <c r="J51" s="10">
        <v>21.487096000000001</v>
      </c>
      <c r="K51" s="10">
        <v>23.217071000000001</v>
      </c>
      <c r="L51" s="10">
        <v>23.088968999999999</v>
      </c>
      <c r="M51" s="10">
        <v>23.606413232721444</v>
      </c>
      <c r="N51" s="10">
        <v>26.915758405504015</v>
      </c>
      <c r="O51" s="10">
        <v>28.877797409999999</v>
      </c>
      <c r="P51" s="10">
        <v>29.9889373759985</v>
      </c>
      <c r="Q51" s="10">
        <v>31.254588000000002</v>
      </c>
      <c r="R51" s="10">
        <v>32.784594999999996</v>
      </c>
      <c r="S51" s="10">
        <v>35.034777612645087</v>
      </c>
      <c r="T51" s="10">
        <v>35.429235900000002</v>
      </c>
      <c r="U51" s="10">
        <v>35.269676350000005</v>
      </c>
      <c r="V51" s="10">
        <v>35.491344140000002</v>
      </c>
      <c r="W51" s="10">
        <v>35.841472060000001</v>
      </c>
    </row>
    <row r="52" spans="1:23" x14ac:dyDescent="0.2">
      <c r="B52" s="26"/>
      <c r="C52" s="205"/>
      <c r="D52" s="91" t="s">
        <v>7</v>
      </c>
      <c r="E52" s="154">
        <v>16.319583999999999</v>
      </c>
      <c r="F52" s="74">
        <v>39.18842508184126</v>
      </c>
      <c r="G52" s="74">
        <v>120.278925</v>
      </c>
      <c r="H52" s="74">
        <v>201.12196800000001</v>
      </c>
      <c r="I52" s="74">
        <v>225.45763500000001</v>
      </c>
      <c r="J52" s="74">
        <v>232.24190899999999</v>
      </c>
      <c r="K52" s="74">
        <v>243.38673900000001</v>
      </c>
      <c r="L52" s="74">
        <v>243.32441299999999</v>
      </c>
      <c r="M52" s="74">
        <v>242.86110286167738</v>
      </c>
      <c r="N52" s="74">
        <v>255.10019757798463</v>
      </c>
      <c r="O52" s="74">
        <v>267.31977874999995</v>
      </c>
      <c r="P52" s="74">
        <v>279.32630034383897</v>
      </c>
      <c r="Q52" s="74">
        <v>291.82846999999998</v>
      </c>
      <c r="R52" s="74">
        <v>291.68479820000005</v>
      </c>
      <c r="S52" s="74">
        <v>306.35462680104331</v>
      </c>
      <c r="T52" s="74">
        <v>302.99564405000001</v>
      </c>
      <c r="U52" s="74">
        <v>304.18574667000001</v>
      </c>
      <c r="V52" s="74">
        <v>303.75537453999999</v>
      </c>
      <c r="W52" s="74">
        <v>304.17338116000002</v>
      </c>
    </row>
    <row r="53" spans="1:23" x14ac:dyDescent="0.2">
      <c r="B53" s="26"/>
      <c r="C53" s="24" t="s">
        <v>100</v>
      </c>
      <c r="D53" s="91"/>
      <c r="E53" s="154">
        <v>0.18699199999999999</v>
      </c>
      <c r="F53" s="74">
        <v>0.44397238221179908</v>
      </c>
      <c r="G53" s="74">
        <v>1.3921509999999999</v>
      </c>
      <c r="H53" s="74">
        <v>4.4688530000000002</v>
      </c>
      <c r="I53" s="74">
        <v>5.2177530000000001</v>
      </c>
      <c r="J53" s="74">
        <v>5.4953419999999999</v>
      </c>
      <c r="K53" s="74">
        <v>5.7387090000000001</v>
      </c>
      <c r="L53" s="74">
        <v>5.8799530000000004</v>
      </c>
      <c r="M53" s="74">
        <v>6.1784871060219988</v>
      </c>
      <c r="N53" s="74">
        <v>6.5628409799956602</v>
      </c>
      <c r="O53" s="74">
        <v>6.75927276</v>
      </c>
      <c r="P53" s="74">
        <v>7.125911076344936</v>
      </c>
      <c r="Q53" s="74">
        <v>6.9509210000000001</v>
      </c>
      <c r="R53" s="74">
        <v>7.2513370000000004</v>
      </c>
      <c r="S53" s="74">
        <v>7.4542075912941819</v>
      </c>
      <c r="T53" s="74">
        <v>10.124008919999998</v>
      </c>
      <c r="U53" s="74">
        <v>8.718082879999999</v>
      </c>
      <c r="V53" s="74">
        <v>9.241371599999999</v>
      </c>
      <c r="W53" s="74">
        <v>8.7761786399999995</v>
      </c>
    </row>
    <row r="54" spans="1:23" x14ac:dyDescent="0.2">
      <c r="B54" s="26"/>
      <c r="C54" s="26" t="s">
        <v>18</v>
      </c>
      <c r="D54" s="89"/>
      <c r="E54" s="153">
        <v>8.4497777777777765E-3</v>
      </c>
      <c r="F54" s="10">
        <v>2.6828857556481057E-2</v>
      </c>
      <c r="G54" s="10">
        <v>8.8336999999999999E-2</v>
      </c>
      <c r="H54" s="10">
        <v>0.345802</v>
      </c>
      <c r="I54" s="10">
        <v>0.45106099999999999</v>
      </c>
      <c r="J54" s="10">
        <v>0.43603700000000001</v>
      </c>
      <c r="K54" s="10">
        <v>0.43971900000000003</v>
      </c>
      <c r="L54" s="10">
        <v>0.438525</v>
      </c>
      <c r="M54" s="10">
        <v>0.53662550637662076</v>
      </c>
      <c r="N54" s="10">
        <v>0.32887754908111227</v>
      </c>
      <c r="O54" s="10">
        <v>0.43490825999999999</v>
      </c>
      <c r="P54" s="10">
        <v>0.52852456995166386</v>
      </c>
      <c r="Q54" s="10">
        <v>0.66402000000000005</v>
      </c>
      <c r="R54" s="10">
        <v>0.50880900000000007</v>
      </c>
      <c r="S54" s="10">
        <v>0.54238909395246215</v>
      </c>
      <c r="T54" s="10">
        <v>0.73136888</v>
      </c>
      <c r="U54" s="10">
        <v>0.85844461999999999</v>
      </c>
      <c r="V54" s="10">
        <v>0.75010211000000004</v>
      </c>
      <c r="W54" s="10">
        <v>0.73760401000000009</v>
      </c>
    </row>
    <row r="55" spans="1:23" x14ac:dyDescent="0.2">
      <c r="B55" s="26"/>
      <c r="C55" s="24" t="s">
        <v>65</v>
      </c>
      <c r="D55" s="91"/>
      <c r="E55" s="154">
        <v>2.1861333333333333E-2</v>
      </c>
      <c r="F55" s="74">
        <v>4.9218576677289023E-2</v>
      </c>
      <c r="G55" s="74">
        <v>0.15790299999999999</v>
      </c>
      <c r="H55" s="74">
        <v>0.38614700000000002</v>
      </c>
      <c r="I55" s="74">
        <v>0.47211599999999998</v>
      </c>
      <c r="J55" s="74">
        <v>0.49071300000000001</v>
      </c>
      <c r="K55" s="74">
        <v>0.40357300000000002</v>
      </c>
      <c r="L55" s="74">
        <v>0.35711199999999999</v>
      </c>
      <c r="M55" s="74">
        <v>0.42378452592402288</v>
      </c>
      <c r="N55" s="74">
        <v>0.5080838929386472</v>
      </c>
      <c r="O55" s="74">
        <v>0.48604020000000003</v>
      </c>
      <c r="P55" s="74">
        <v>0.5192640098644653</v>
      </c>
      <c r="Q55" s="74">
        <v>0.55658799999999997</v>
      </c>
      <c r="R55" s="74">
        <v>0.55505399999999994</v>
      </c>
      <c r="S55" s="74">
        <v>0.64877651371005918</v>
      </c>
      <c r="T55" s="74">
        <v>1.1489773700000003</v>
      </c>
      <c r="U55" s="74">
        <v>1.2377249400000001</v>
      </c>
      <c r="V55" s="74">
        <v>1.2531517500000002</v>
      </c>
      <c r="W55" s="74">
        <v>1.31283733</v>
      </c>
    </row>
    <row r="56" spans="1:23" x14ac:dyDescent="0.2">
      <c r="B56" s="25"/>
      <c r="C56" s="118" t="s">
        <v>7</v>
      </c>
      <c r="D56" s="119"/>
      <c r="E56" s="158">
        <v>16.536888888888889</v>
      </c>
      <c r="F56" s="120">
        <v>39.708444898286835</v>
      </c>
      <c r="G56" s="120">
        <v>121.917317</v>
      </c>
      <c r="H56" s="120">
        <v>206.322767</v>
      </c>
      <c r="I56" s="120">
        <v>231.59856500000001</v>
      </c>
      <c r="J56" s="120">
        <v>238.66400100000001</v>
      </c>
      <c r="K56" s="120">
        <v>249.96874</v>
      </c>
      <c r="L56" s="120">
        <v>250.00000299999999</v>
      </c>
      <c r="M56" s="120">
        <v>250</v>
      </c>
      <c r="N56" s="120">
        <v>262.5</v>
      </c>
      <c r="O56" s="120">
        <v>274.99999996999998</v>
      </c>
      <c r="P56" s="120">
        <v>287.5</v>
      </c>
      <c r="Q56" s="120">
        <v>299.999999</v>
      </c>
      <c r="R56" s="120">
        <v>299.99999819999999</v>
      </c>
      <c r="S56" s="120">
        <v>315.00000003000002</v>
      </c>
      <c r="T56" s="120">
        <v>315</v>
      </c>
      <c r="U56" s="120">
        <v>315</v>
      </c>
      <c r="V56" s="120">
        <v>314.99999999999994</v>
      </c>
      <c r="W56" s="120">
        <v>315.00000113999999</v>
      </c>
    </row>
    <row r="57" spans="1:23" x14ac:dyDescent="0.2">
      <c r="N57" s="7"/>
    </row>
    <row r="58" spans="1:23" x14ac:dyDescent="0.2">
      <c r="B58" s="71" t="s">
        <v>17</v>
      </c>
      <c r="J58" s="172"/>
      <c r="T58" s="172"/>
      <c r="U58" s="172"/>
      <c r="V58" s="172"/>
      <c r="W58" s="172"/>
    </row>
    <row r="59" spans="1:23" x14ac:dyDescent="0.2">
      <c r="A59" s="5">
        <v>1</v>
      </c>
      <c r="B59" s="71" t="s">
        <v>68</v>
      </c>
      <c r="T59" s="172"/>
      <c r="U59" s="172"/>
      <c r="V59" s="172"/>
      <c r="W59" s="172"/>
    </row>
    <row r="60" spans="1:23" x14ac:dyDescent="0.2">
      <c r="A60" s="5">
        <v>2</v>
      </c>
      <c r="B60" s="71" t="s">
        <v>111</v>
      </c>
      <c r="T60" s="172"/>
      <c r="U60" s="172"/>
      <c r="V60" s="172"/>
      <c r="W60" s="172"/>
    </row>
    <row r="61" spans="1:23" x14ac:dyDescent="0.2">
      <c r="A61" s="5">
        <v>3</v>
      </c>
      <c r="B61" s="71" t="s">
        <v>92</v>
      </c>
      <c r="T61" s="172"/>
      <c r="U61" s="172"/>
      <c r="V61" s="172"/>
      <c r="W61" s="172"/>
    </row>
    <row r="62" spans="1:23" x14ac:dyDescent="0.2">
      <c r="A62" s="5">
        <v>4</v>
      </c>
      <c r="B62" s="71" t="s">
        <v>69</v>
      </c>
    </row>
    <row r="63" spans="1:23" x14ac:dyDescent="0.2">
      <c r="A63" s="5">
        <v>5</v>
      </c>
      <c r="B63" s="71" t="s">
        <v>95</v>
      </c>
    </row>
    <row r="64" spans="1:23" x14ac:dyDescent="0.2">
      <c r="A64" s="5">
        <v>6</v>
      </c>
      <c r="B64" s="71" t="s">
        <v>99</v>
      </c>
    </row>
    <row r="66" spans="2:2" x14ac:dyDescent="0.2">
      <c r="B66" s="5" t="s">
        <v>96</v>
      </c>
    </row>
  </sheetData>
  <mergeCells count="8">
    <mergeCell ref="E4:W4"/>
    <mergeCell ref="C31:C39"/>
    <mergeCell ref="C44:C52"/>
    <mergeCell ref="B3:B4"/>
    <mergeCell ref="C3:C4"/>
    <mergeCell ref="D3:D4"/>
    <mergeCell ref="C5:C13"/>
    <mergeCell ref="C18:C26"/>
  </mergeCells>
  <phoneticPr fontId="6" type="noConversion"/>
  <pageMargins left="0.44" right="0.24" top="0.51" bottom="0.5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5"/>
  <sheetViews>
    <sheetView zoomScale="80" zoomScaleNormal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/>
    </sheetView>
  </sheetViews>
  <sheetFormatPr defaultColWidth="9.140625" defaultRowHeight="12.75" x14ac:dyDescent="0.2"/>
  <cols>
    <col min="1" max="1" width="3" style="5" customWidth="1"/>
    <col min="2" max="2" width="31.42578125" style="5" customWidth="1"/>
    <col min="3" max="3" width="15.28515625" style="5" customWidth="1"/>
    <col min="4" max="4" width="34.5703125" style="5" customWidth="1"/>
    <col min="5" max="22" width="9.7109375" style="5" customWidth="1"/>
    <col min="23" max="16384" width="9.140625" style="5"/>
  </cols>
  <sheetData>
    <row r="1" spans="2:23" ht="15.75" x14ac:dyDescent="0.25">
      <c r="B1" s="11" t="s">
        <v>113</v>
      </c>
      <c r="C1" s="12"/>
      <c r="D1" s="13"/>
      <c r="E1" s="7"/>
      <c r="F1" s="7"/>
    </row>
    <row r="2" spans="2:23" x14ac:dyDescent="0.2">
      <c r="B2" s="13"/>
      <c r="C2" s="12"/>
      <c r="D2" s="13"/>
      <c r="E2" s="7"/>
      <c r="F2" s="7"/>
    </row>
    <row r="3" spans="2:23" ht="36" customHeight="1" x14ac:dyDescent="0.2">
      <c r="B3" s="27" t="s">
        <v>61</v>
      </c>
      <c r="C3" s="125" t="s">
        <v>62</v>
      </c>
      <c r="D3" s="95" t="s">
        <v>63</v>
      </c>
      <c r="E3" s="95">
        <v>2004</v>
      </c>
      <c r="F3" s="95">
        <v>2005</v>
      </c>
      <c r="G3" s="95">
        <v>2006</v>
      </c>
      <c r="H3" s="95">
        <v>2007</v>
      </c>
      <c r="I3" s="95">
        <v>2008</v>
      </c>
      <c r="J3" s="95">
        <v>2009</v>
      </c>
      <c r="K3" s="95">
        <v>2010</v>
      </c>
      <c r="L3" s="95">
        <v>2011</v>
      </c>
      <c r="M3" s="95">
        <v>2012</v>
      </c>
      <c r="N3" s="95">
        <v>2013</v>
      </c>
      <c r="O3" s="95">
        <v>2014</v>
      </c>
      <c r="P3" s="95">
        <v>2015</v>
      </c>
      <c r="Q3" s="95">
        <v>2016</v>
      </c>
      <c r="R3" s="95">
        <v>2017</v>
      </c>
      <c r="S3" s="95">
        <v>2018</v>
      </c>
      <c r="T3" s="95">
        <v>2019</v>
      </c>
      <c r="U3" s="95">
        <v>2020</v>
      </c>
      <c r="V3" s="95">
        <v>2021</v>
      </c>
      <c r="W3" s="95">
        <v>2022</v>
      </c>
    </row>
    <row r="4" spans="2:23" x14ac:dyDescent="0.2">
      <c r="B4" s="26" t="s">
        <v>64</v>
      </c>
      <c r="C4" s="203" t="s">
        <v>11</v>
      </c>
      <c r="D4" s="5" t="s">
        <v>1</v>
      </c>
      <c r="E4" s="15">
        <v>2.1237457894359633E-2</v>
      </c>
      <c r="F4" s="15">
        <v>2.1237450379059216E-2</v>
      </c>
      <c r="G4" s="15">
        <v>2.1237452545196853E-2</v>
      </c>
      <c r="H4" s="15">
        <v>2.7387754818470823E-2</v>
      </c>
      <c r="I4" s="15">
        <v>2.7387755782371657E-2</v>
      </c>
      <c r="J4" s="15">
        <v>2.738775033371707E-2</v>
      </c>
      <c r="K4" s="15">
        <v>2.7387751231080601E-2</v>
      </c>
      <c r="L4" s="15">
        <v>2.7387753698503384E-2</v>
      </c>
      <c r="M4" s="15">
        <v>2.7387753333333334E-2</v>
      </c>
      <c r="N4" s="15">
        <v>4.8661892202238183E-2</v>
      </c>
      <c r="O4" s="15">
        <v>4.8661892187716611E-2</v>
      </c>
      <c r="P4" s="15">
        <v>4.8661892202238176E-2</v>
      </c>
      <c r="Q4" s="15">
        <f>'RSF.2'!Q5/'RSF.2'!Q$17</f>
        <v>4.8661891204011459E-2</v>
      </c>
      <c r="R4" s="15">
        <f>'RSF.2'!R5/'RSF.2'!R$17</f>
        <v>4.8661891204011459E-2</v>
      </c>
      <c r="S4" s="15">
        <f>'RSF.2'!S5/'RSF.2'!S$17</f>
        <v>4.8661892176123406E-2</v>
      </c>
      <c r="T4" s="15">
        <f>'RSF.2'!T5/'RSF.2'!T$17</f>
        <v>7.2844119142608271E-2</v>
      </c>
      <c r="U4" s="15">
        <f>'RSF.2'!U5/'RSF.2'!U$17</f>
        <v>7.2844120008409147E-2</v>
      </c>
      <c r="V4" s="15">
        <f>'RSF.2'!V5/'RSF.2'!V$17</f>
        <v>7.2844119255791678E-2</v>
      </c>
      <c r="W4" s="15">
        <f>'RSF.2'!W5/'RSF.2'!W$17</f>
        <v>7.2844119255791678E-2</v>
      </c>
    </row>
    <row r="5" spans="2:23" x14ac:dyDescent="0.2">
      <c r="B5" s="26"/>
      <c r="C5" s="204"/>
      <c r="D5" s="5" t="s">
        <v>9</v>
      </c>
      <c r="E5" s="15">
        <v>2.9943918870493798E-2</v>
      </c>
      <c r="F5" s="15">
        <v>2.9943889535577837E-2</v>
      </c>
      <c r="G5" s="15">
        <v>2.994389927611189E-2</v>
      </c>
      <c r="H5" s="15">
        <v>3.1195506832104654E-2</v>
      </c>
      <c r="I5" s="15">
        <v>3.1195511092048503E-2</v>
      </c>
      <c r="J5" s="15">
        <v>3.1195509385548367E-2</v>
      </c>
      <c r="K5" s="15">
        <v>3.119550735290607E-2</v>
      </c>
      <c r="L5" s="15">
        <v>3.1195507082606759E-2</v>
      </c>
      <c r="M5" s="15">
        <v>3.1195506666666664E-2</v>
      </c>
      <c r="N5" s="15">
        <v>2.7202193272490783E-2</v>
      </c>
      <c r="O5" s="15">
        <v>2.7202193276024512E-2</v>
      </c>
      <c r="P5" s="15">
        <v>2.7202193272490773E-2</v>
      </c>
      <c r="Q5" s="15">
        <f>'RSF.2'!Q6/'RSF.2'!Q$17</f>
        <v>2.7202194104255725E-2</v>
      </c>
      <c r="R5" s="15">
        <f>'RSF.2'!R6/'RSF.2'!R$17</f>
        <v>2.7202194104255725E-2</v>
      </c>
      <c r="S5" s="15">
        <f>'RSF.2'!S6/'RSF.2'!S$17</f>
        <v>2.7202193245183137E-2</v>
      </c>
      <c r="T5" s="15">
        <f>'RSF.2'!T6/'RSF.2'!T$17</f>
        <v>2.6475830941007313E-2</v>
      </c>
      <c r="U5" s="15">
        <f>'RSF.2'!U6/'RSF.2'!U$17</f>
        <v>2.647583001748639E-2</v>
      </c>
      <c r="V5" s="15">
        <f>'RSF.2'!V6/'RSF.2'!V$17</f>
        <v>2.6475829743941016E-2</v>
      </c>
      <c r="W5" s="15">
        <f>'RSF.2'!W6/'RSF.2'!W$17</f>
        <v>2.6475829743941016E-2</v>
      </c>
    </row>
    <row r="6" spans="2:23" x14ac:dyDescent="0.2">
      <c r="B6" s="26"/>
      <c r="C6" s="204"/>
      <c r="D6" s="5" t="s">
        <v>8</v>
      </c>
      <c r="E6" s="15">
        <v>0.13363649394395469</v>
      </c>
      <c r="F6" s="15">
        <v>0.13363650608882519</v>
      </c>
      <c r="G6" s="15">
        <v>0.13363652058574724</v>
      </c>
      <c r="H6" s="15">
        <v>0.14555637722343112</v>
      </c>
      <c r="I6" s="15">
        <v>0.14555636941715264</v>
      </c>
      <c r="J6" s="15">
        <v>0.14555637594803</v>
      </c>
      <c r="K6" s="15">
        <v>0.14555637370230107</v>
      </c>
      <c r="L6" s="15">
        <v>0.14555637527408502</v>
      </c>
      <c r="M6" s="15">
        <v>0.14555637333333335</v>
      </c>
      <c r="N6" s="15">
        <v>0.14008045030311816</v>
      </c>
      <c r="O6" s="15">
        <v>0.14008045032000979</v>
      </c>
      <c r="P6" s="15">
        <v>0.14008045030311814</v>
      </c>
      <c r="Q6" s="15">
        <f>'RSF.2'!Q7/'RSF.2'!Q$17</f>
        <v>0.14008044933382091</v>
      </c>
      <c r="R6" s="15">
        <f>'RSF.2'!R7/'RSF.2'!R$17</f>
        <v>0.14008044933382091</v>
      </c>
      <c r="S6" s="15">
        <f>'RSF.2'!S7/'RSF.2'!S$17</f>
        <v>0.14008045032380487</v>
      </c>
      <c r="T6" s="15">
        <f>'RSF.2'!T7/'RSF.2'!T$17</f>
        <v>0.12908828088070284</v>
      </c>
      <c r="U6" s="15">
        <f>'RSF.2'!U7/'RSF.2'!U$17</f>
        <v>0.129088280014902</v>
      </c>
      <c r="V6" s="15">
        <f>'RSF.2'!V7/'RSF.2'!V$17</f>
        <v>0.12908827868117603</v>
      </c>
      <c r="W6" s="15">
        <f>'RSF.2'!W7/'RSF.2'!W$17</f>
        <v>0.12908827868117603</v>
      </c>
    </row>
    <row r="7" spans="2:23" x14ac:dyDescent="0.2">
      <c r="B7" s="26"/>
      <c r="C7" s="204"/>
      <c r="D7" s="5" t="s">
        <v>2</v>
      </c>
      <c r="E7" s="15">
        <v>0.30388321507919441</v>
      </c>
      <c r="F7" s="15">
        <v>0.30388323036055392</v>
      </c>
      <c r="G7" s="15">
        <v>0.30388317941094317</v>
      </c>
      <c r="H7" s="15">
        <v>0.27016910452670961</v>
      </c>
      <c r="I7" s="15">
        <v>0.27016909145380746</v>
      </c>
      <c r="J7" s="15">
        <v>0.2701690959547669</v>
      </c>
      <c r="K7" s="15">
        <v>0.27016909527700678</v>
      </c>
      <c r="L7" s="15">
        <v>0.27016909693558799</v>
      </c>
      <c r="M7" s="15">
        <v>0.27016909333333333</v>
      </c>
      <c r="N7" s="15">
        <v>0.28301799340972411</v>
      </c>
      <c r="O7" s="15">
        <v>0.28301799342824463</v>
      </c>
      <c r="P7" s="15">
        <v>0.28301799340972406</v>
      </c>
      <c r="Q7" s="15">
        <f>'RSF.2'!Q8/'RSF.2'!Q$17</f>
        <v>0.28301799565465452</v>
      </c>
      <c r="R7" s="15">
        <f>'RSF.2'!R8/'RSF.2'!R$17</f>
        <v>0.28301799565465452</v>
      </c>
      <c r="S7" s="15">
        <f>'RSF.2'!S8/'RSF.2'!S$17</f>
        <v>0.28301799340357758</v>
      </c>
      <c r="T7" s="15">
        <f>'RSF.2'!T8/'RSF.2'!T$17</f>
        <v>0.27695604880542068</v>
      </c>
      <c r="U7" s="15">
        <f>'RSF.2'!U8/'RSF.2'!U$17</f>
        <v>0.27695605001754187</v>
      </c>
      <c r="V7" s="15">
        <f>'RSF.2'!V8/'RSF.2'!V$17</f>
        <v>0.27695604715606231</v>
      </c>
      <c r="W7" s="15">
        <f>'RSF.2'!W8/'RSF.2'!W$17</f>
        <v>0.27695604715606231</v>
      </c>
    </row>
    <row r="8" spans="2:23" x14ac:dyDescent="0.2">
      <c r="B8" s="26"/>
      <c r="C8" s="204"/>
      <c r="D8" s="5" t="s">
        <v>3</v>
      </c>
      <c r="E8" s="15">
        <v>0.11871765928474162</v>
      </c>
      <c r="F8" s="15">
        <v>0.11871765833930277</v>
      </c>
      <c r="G8" s="15">
        <v>0.11871765336927173</v>
      </c>
      <c r="H8" s="15">
        <v>0.10597517525384098</v>
      </c>
      <c r="I8" s="15">
        <v>0.1059751675166201</v>
      </c>
      <c r="J8" s="15">
        <v>0.10597517225035456</v>
      </c>
      <c r="K8" s="15">
        <v>0.10597517113539877</v>
      </c>
      <c r="L8" s="15">
        <v>0.10597517474633567</v>
      </c>
      <c r="M8" s="15">
        <v>0.10597518666666667</v>
      </c>
      <c r="N8" s="15">
        <v>9.7422224870031951E-2</v>
      </c>
      <c r="O8" s="15">
        <v>9.742222486029363E-2</v>
      </c>
      <c r="P8" s="15">
        <v>9.7422224870031923E-2</v>
      </c>
      <c r="Q8" s="15">
        <f>'RSF.2'!Q9/'RSF.2'!Q$17</f>
        <v>9.7422224832861976E-2</v>
      </c>
      <c r="R8" s="15">
        <f>'RSF.2'!R9/'RSF.2'!R$17</f>
        <v>9.7422224832861976E-2</v>
      </c>
      <c r="S8" s="15">
        <f>'RSF.2'!S9/'RSF.2'!S$17</f>
        <v>9.7422224871721669E-2</v>
      </c>
      <c r="T8" s="15">
        <f>'RSF.2'!T9/'RSF.2'!T$17</f>
        <v>8.3806949216023885E-2</v>
      </c>
      <c r="U8" s="15">
        <f>'RSF.2'!U9/'RSF.2'!U$17</f>
        <v>8.3806950024104709E-2</v>
      </c>
      <c r="V8" s="15">
        <f>'RSF.2'!V9/'RSF.2'!V$17</f>
        <v>8.3806949158220484E-2</v>
      </c>
      <c r="W8" s="15">
        <f>'RSF.2'!W9/'RSF.2'!W$17</f>
        <v>8.3806949158220484E-2</v>
      </c>
    </row>
    <row r="9" spans="2:23" x14ac:dyDescent="0.2">
      <c r="B9" s="26"/>
      <c r="C9" s="204"/>
      <c r="D9" s="5" t="s">
        <v>4</v>
      </c>
      <c r="E9" s="15">
        <v>0.21751800688024073</v>
      </c>
      <c r="F9" s="15">
        <v>0.21751790271310886</v>
      </c>
      <c r="G9" s="15">
        <v>0.21751790178352154</v>
      </c>
      <c r="H9" s="15">
        <v>0.22424655551153699</v>
      </c>
      <c r="I9" s="15">
        <v>0.22424656060550538</v>
      </c>
      <c r="J9" s="15">
        <v>0.22424656437674281</v>
      </c>
      <c r="K9" s="15">
        <v>0.22424656645733648</v>
      </c>
      <c r="L9" s="15">
        <v>0.22424656298995416</v>
      </c>
      <c r="M9" s="15">
        <v>0.22424655999999998</v>
      </c>
      <c r="N9" s="15">
        <v>0.2136609148686141</v>
      </c>
      <c r="O9" s="15">
        <v>0.21366091487438318</v>
      </c>
      <c r="P9" s="15">
        <v>0.21366091486861408</v>
      </c>
      <c r="Q9" s="15">
        <f>'RSF.2'!Q10/'RSF.2'!Q$17</f>
        <v>0.21366091644642979</v>
      </c>
      <c r="R9" s="15">
        <f>'RSF.2'!R10/'RSF.2'!R$17</f>
        <v>0.21366091644642979</v>
      </c>
      <c r="S9" s="15">
        <f>'RSF.2'!S10/'RSF.2'!S$17</f>
        <v>0.21366091485058233</v>
      </c>
      <c r="T9" s="15">
        <f>'RSF.2'!T10/'RSF.2'!T$17</f>
        <v>0.20665771956209614</v>
      </c>
      <c r="U9" s="15">
        <f>'RSF.2'!U10/'RSF.2'!U$17</f>
        <v>0.20665772002385663</v>
      </c>
      <c r="V9" s="15">
        <f>'RSF.2'!V10/'RSF.2'!V$17</f>
        <v>0.20665771788869172</v>
      </c>
      <c r="W9" s="15">
        <f>'RSF.2'!W10/'RSF.2'!W$17</f>
        <v>0.20665771788869172</v>
      </c>
    </row>
    <row r="10" spans="2:23" x14ac:dyDescent="0.2">
      <c r="B10" s="26"/>
      <c r="C10" s="204"/>
      <c r="D10" s="5" t="s">
        <v>5</v>
      </c>
      <c r="E10" s="15">
        <v>6.9552067655701266E-2</v>
      </c>
      <c r="F10" s="15">
        <v>6.955205460542023E-2</v>
      </c>
      <c r="G10" s="15">
        <v>6.9552052850898563E-2</v>
      </c>
      <c r="H10" s="15">
        <v>6.3787688381318236E-2</v>
      </c>
      <c r="I10" s="15">
        <v>6.3787688522679326E-2</v>
      </c>
      <c r="J10" s="15">
        <v>6.378768941404156E-2</v>
      </c>
      <c r="K10" s="15">
        <v>6.378768934600916E-2</v>
      </c>
      <c r="L10" s="15">
        <v>6.3787694183835925E-2</v>
      </c>
      <c r="M10" s="15">
        <v>6.3787693333333326E-2</v>
      </c>
      <c r="N10" s="15">
        <v>5.4315126571151506E-2</v>
      </c>
      <c r="O10" s="15">
        <v>5.4315126552038219E-2</v>
      </c>
      <c r="P10" s="15">
        <v>5.4315126571151506E-2</v>
      </c>
      <c r="Q10" s="15">
        <f>'RSF.2'!Q11/'RSF.2'!Q$17</f>
        <v>5.431512760190986E-2</v>
      </c>
      <c r="R10" s="15">
        <f>'RSF.2'!R11/'RSF.2'!R$17</f>
        <v>5.431512760190986E-2</v>
      </c>
      <c r="S10" s="15">
        <f>'RSF.2'!S11/'RSF.2'!S$17</f>
        <v>5.4315126576951506E-2</v>
      </c>
      <c r="T10" s="15">
        <f>'RSF.2'!T11/'RSF.2'!T$17</f>
        <v>4.9038973165834228E-2</v>
      </c>
      <c r="U10" s="15">
        <f>'RSF.2'!U11/'RSF.2'!U$17</f>
        <v>4.9038969991231057E-2</v>
      </c>
      <c r="V10" s="15">
        <f>'RSF.2'!V11/'RSF.2'!V$17</f>
        <v>4.9038969484565799E-2</v>
      </c>
      <c r="W10" s="15">
        <f>'RSF.2'!W11/'RSF.2'!W$17</f>
        <v>4.9038969484565799E-2</v>
      </c>
    </row>
    <row r="11" spans="2:23" x14ac:dyDescent="0.2">
      <c r="B11" s="26"/>
      <c r="C11" s="204"/>
      <c r="D11" s="5" t="s">
        <v>6</v>
      </c>
      <c r="E11" s="15">
        <v>8.7645757184834791E-2</v>
      </c>
      <c r="F11" s="15">
        <v>8.7645795278175731E-2</v>
      </c>
      <c r="G11" s="15">
        <v>8.7645790228358722E-2</v>
      </c>
      <c r="H11" s="15">
        <v>9.733809498573992E-2</v>
      </c>
      <c r="I11" s="15">
        <v>9.733809490347195E-2</v>
      </c>
      <c r="J11" s="15">
        <v>9.7338092446131327E-2</v>
      </c>
      <c r="K11" s="15">
        <v>9.7338097822418382E-2</v>
      </c>
      <c r="L11" s="15">
        <v>9.7338094631174585E-2</v>
      </c>
      <c r="M11" s="15">
        <v>9.7338093333333334E-2</v>
      </c>
      <c r="N11" s="15">
        <v>0.10256451148721937</v>
      </c>
      <c r="O11" s="15">
        <v>0.1025645115275836</v>
      </c>
      <c r="P11" s="15">
        <v>0.10256451148721935</v>
      </c>
      <c r="Q11" s="15">
        <f>'RSF.2'!Q12/'RSF.2'!Q$17</f>
        <v>0.10256450971251219</v>
      </c>
      <c r="R11" s="15">
        <f>'RSF.2'!R12/'RSF.2'!R$17</f>
        <v>0.10256450971251219</v>
      </c>
      <c r="S11" s="15">
        <f>'RSF.2'!S12/'RSF.2'!S$17</f>
        <v>0.10256451150923149</v>
      </c>
      <c r="T11" s="15">
        <f>'RSF.2'!T12/'RSF.2'!T$17</f>
        <v>0.11172032965214665</v>
      </c>
      <c r="U11" s="15">
        <f>'RSF.2'!U12/'RSF.2'!U$17</f>
        <v>0.11172032999846701</v>
      </c>
      <c r="V11" s="15">
        <f>'RSF.2'!V12/'RSF.2'!V$17</f>
        <v>0.11172032884418481</v>
      </c>
      <c r="W11" s="15">
        <f>'RSF.2'!W12/'RSF.2'!W$17</f>
        <v>0.11172032884418481</v>
      </c>
    </row>
    <row r="12" spans="2:23" x14ac:dyDescent="0.2">
      <c r="B12" s="26"/>
      <c r="C12" s="205"/>
      <c r="D12" s="20" t="s">
        <v>7</v>
      </c>
      <c r="E12" s="82">
        <v>0.98213457679352067</v>
      </c>
      <c r="F12" s="82">
        <v>0.98213448730002373</v>
      </c>
      <c r="G12" s="82">
        <v>0.98213445005004962</v>
      </c>
      <c r="H12" s="82">
        <v>0.96565625753315243</v>
      </c>
      <c r="I12" s="82">
        <v>0.96565623929365696</v>
      </c>
      <c r="J12" s="82">
        <v>0.96565625010933265</v>
      </c>
      <c r="K12" s="82">
        <v>0.9656562523244574</v>
      </c>
      <c r="L12" s="82">
        <v>0.96565625954208334</v>
      </c>
      <c r="M12" s="82">
        <v>0.96565626000000004</v>
      </c>
      <c r="N12" s="82">
        <v>0.96692530698458823</v>
      </c>
      <c r="O12" s="82">
        <v>0.96692530702629409</v>
      </c>
      <c r="P12" s="82">
        <v>0.96692530698458812</v>
      </c>
      <c r="Q12" s="82">
        <f>'RSF.2'!Q13/'RSF.2'!Q$17</f>
        <v>0.96692530889045647</v>
      </c>
      <c r="R12" s="82">
        <f>'RSF.2'!R13/'RSF.2'!R$17</f>
        <v>0.96692530889045647</v>
      </c>
      <c r="S12" s="82">
        <f>'RSF.2'!S13/'RSF.2'!S$17</f>
        <v>0.96692530695717593</v>
      </c>
      <c r="T12" s="82">
        <f>'RSF.2'!T13/'RSF.2'!T$17</f>
        <v>0.95658825136584003</v>
      </c>
      <c r="U12" s="82">
        <f>'RSF.2'!U13/'RSF.2'!U$17</f>
        <v>0.95658825009599868</v>
      </c>
      <c r="V12" s="82">
        <f>'RSF.2'!V13/'RSF.2'!V$17</f>
        <v>0.95658824021263378</v>
      </c>
      <c r="W12" s="82">
        <f>'RSF.2'!W13/'RSF.2'!W$17</f>
        <v>0.95658824021263378</v>
      </c>
    </row>
    <row r="13" spans="2:23" x14ac:dyDescent="0.2">
      <c r="B13" s="26"/>
      <c r="C13" s="91" t="s">
        <v>100</v>
      </c>
      <c r="D13" s="9"/>
      <c r="E13" s="83">
        <v>1.5627463627893638E-2</v>
      </c>
      <c r="F13" s="83">
        <v>1.5627489628104108E-2</v>
      </c>
      <c r="G13" s="83">
        <v>1.5627489520117822E-2</v>
      </c>
      <c r="H13" s="83">
        <v>3.059606178913701E-2</v>
      </c>
      <c r="I13" s="83">
        <v>3.0596128606496572E-2</v>
      </c>
      <c r="J13" s="83">
        <v>3.0596131176019645E-2</v>
      </c>
      <c r="K13" s="83">
        <v>3.0596139074563218E-2</v>
      </c>
      <c r="L13" s="83">
        <v>3.059612707461503E-2</v>
      </c>
      <c r="M13" s="83">
        <v>3.0596126666666668E-2</v>
      </c>
      <c r="N13" s="83">
        <v>2.9917277949269527E-2</v>
      </c>
      <c r="O13" s="83">
        <v>2.9917277882414221E-2</v>
      </c>
      <c r="P13" s="83">
        <v>2.9917277949269523E-2</v>
      </c>
      <c r="Q13" s="83">
        <f>'RSF.2'!Q14/'RSF.2'!Q$17</f>
        <v>2.9917278969195632E-2</v>
      </c>
      <c r="R13" s="83">
        <f>'RSF.2'!R14/'RSF.2'!R$17</f>
        <v>2.9917278969195632E-2</v>
      </c>
      <c r="S13" s="83">
        <f>'RSF.2'!S14/'RSF.2'!S$17</f>
        <v>2.9917277920351096E-2</v>
      </c>
      <c r="T13" s="83">
        <f>'RSF.2'!T14/'RSF.2'!T$17</f>
        <v>3.6273811317318772E-2</v>
      </c>
      <c r="U13" s="83">
        <f>'RSF.2'!U14/'RSF.2'!U$17</f>
        <v>3.6273811317318772E-2</v>
      </c>
      <c r="V13" s="83">
        <f>'RSF.2'!V14/'RSF.2'!V$17</f>
        <v>3.6273819773710463E-2</v>
      </c>
      <c r="W13" s="83">
        <f>'RSF.2'!W14/'RSF.2'!W$17</f>
        <v>3.6273819773710463E-2</v>
      </c>
    </row>
    <row r="14" spans="2:23" x14ac:dyDescent="0.2">
      <c r="B14" s="26"/>
      <c r="C14" s="89" t="s">
        <v>18</v>
      </c>
      <c r="E14" s="15">
        <v>8.1514728015480529E-4</v>
      </c>
      <c r="F14" s="15">
        <v>8.1518997731614134E-4</v>
      </c>
      <c r="G14" s="15">
        <v>8.1518359033286411E-4</v>
      </c>
      <c r="H14" s="15">
        <v>2.4142844401991302E-3</v>
      </c>
      <c r="I14" s="15">
        <v>2.4142916079600541E-3</v>
      </c>
      <c r="J14" s="15">
        <v>2.4142937519853139E-3</v>
      </c>
      <c r="K14" s="15">
        <v>2.4142885493068718E-3</v>
      </c>
      <c r="L14" s="15">
        <v>2.414286698857156E-3</v>
      </c>
      <c r="M14" s="15">
        <v>2.4142866666666666E-3</v>
      </c>
      <c r="N14" s="15">
        <v>8.7921014976643987E-4</v>
      </c>
      <c r="O14" s="15">
        <v>8.7921012131869246E-4</v>
      </c>
      <c r="P14" s="15">
        <v>8.7921014976643987E-4</v>
      </c>
      <c r="Q14" s="15">
        <f>'RSF.2'!Q15/'RSF.2'!Q$17</f>
        <v>8.7921212654067961E-4</v>
      </c>
      <c r="R14" s="15">
        <f>'RSF.2'!R15/'RSF.2'!R$17</f>
        <v>8.7921212654067961E-4</v>
      </c>
      <c r="S14" s="15">
        <f>'RSF.2'!S15/'RSF.2'!S$17</f>
        <v>8.7921015867941071E-4</v>
      </c>
      <c r="T14" s="15">
        <f>'RSF.2'!T15/'RSF.2'!T$17</f>
        <v>1.8899800290782082E-3</v>
      </c>
      <c r="U14" s="15">
        <f>'RSF.2'!U15/'RSF.2'!U$17</f>
        <v>1.8899800290782082E-3</v>
      </c>
      <c r="V14" s="15">
        <f>'RSF.2'!V15/'RSF.2'!V$17</f>
        <v>1.8899800095511421E-3</v>
      </c>
      <c r="W14" s="15">
        <f>'RSF.2'!W15/'RSF.2'!W$17</f>
        <v>1.8899800095511421E-3</v>
      </c>
    </row>
    <row r="15" spans="2:23" x14ac:dyDescent="0.2">
      <c r="B15" s="26"/>
      <c r="C15" s="91" t="s">
        <v>65</v>
      </c>
      <c r="D15" s="9"/>
      <c r="E15" s="83">
        <v>1.4229018848993047E-3</v>
      </c>
      <c r="F15" s="83">
        <v>1.4228696573543457E-3</v>
      </c>
      <c r="G15" s="83">
        <v>1.4228768394996868E-3</v>
      </c>
      <c r="H15" s="83">
        <v>1.3333316099311912E-3</v>
      </c>
      <c r="I15" s="83">
        <v>1.3333404918864471E-3</v>
      </c>
      <c r="J15" s="83">
        <v>1.3333249626624665E-3</v>
      </c>
      <c r="K15" s="83">
        <v>1.3333200516725946E-3</v>
      </c>
      <c r="L15" s="83">
        <v>1.3333266844443559E-3</v>
      </c>
      <c r="M15" s="83">
        <v>1.3333266666666667E-3</v>
      </c>
      <c r="N15" s="83">
        <v>2.2782049163759324E-3</v>
      </c>
      <c r="O15" s="83">
        <v>2.2782049699731164E-3</v>
      </c>
      <c r="P15" s="83">
        <v>2.278204916375932E-3</v>
      </c>
      <c r="Q15" s="83">
        <f>'RSF.2'!Q16/'RSF.2'!Q$17</f>
        <v>2.2782000138072728E-3</v>
      </c>
      <c r="R15" s="83">
        <f>'RSF.2'!R16/'RSF.2'!R$17</f>
        <v>2.2782000138072728E-3</v>
      </c>
      <c r="S15" s="83">
        <f>'RSF.2'!S16/'RSF.2'!S$17</f>
        <v>2.2782049637934659E-3</v>
      </c>
      <c r="T15" s="83">
        <f>'RSF.2'!T16/'RSF.2'!T$17</f>
        <v>5.2479572877631121E-3</v>
      </c>
      <c r="U15" s="83">
        <f>'RSF.2'!U16/'RSF.2'!U$17</f>
        <v>5.2479572877631121E-3</v>
      </c>
      <c r="V15" s="83">
        <f>'RSF.2'!V16/'RSF.2'!V$17</f>
        <v>5.2479600041045356E-3</v>
      </c>
      <c r="W15" s="83">
        <f>'RSF.2'!W16/'RSF.2'!W$17</f>
        <v>5.2479600041045356E-3</v>
      </c>
    </row>
    <row r="16" spans="2:23" x14ac:dyDescent="0.2">
      <c r="B16" s="26"/>
      <c r="C16" s="114" t="s">
        <v>7</v>
      </c>
      <c r="D16" s="121"/>
      <c r="E16" s="122">
        <v>1</v>
      </c>
      <c r="F16" s="122">
        <v>1</v>
      </c>
      <c r="G16" s="122">
        <v>1</v>
      </c>
      <c r="H16" s="122">
        <v>1</v>
      </c>
      <c r="I16" s="122">
        <v>1</v>
      </c>
      <c r="J16" s="122">
        <v>1</v>
      </c>
      <c r="K16" s="122">
        <v>1</v>
      </c>
      <c r="L16" s="122">
        <v>1</v>
      </c>
      <c r="M16" s="122">
        <v>1</v>
      </c>
      <c r="N16" s="122">
        <v>1</v>
      </c>
      <c r="O16" s="122">
        <v>1</v>
      </c>
      <c r="P16" s="122">
        <v>1</v>
      </c>
      <c r="Q16" s="122">
        <f>'RSF.2'!Q17/'RSF.2'!Q$17</f>
        <v>1</v>
      </c>
      <c r="R16" s="122">
        <f>'RSF.2'!R17/'RSF.2'!R$17</f>
        <v>1</v>
      </c>
      <c r="S16" s="122">
        <f>'RSF.2'!S17/'RSF.2'!S$17</f>
        <v>1</v>
      </c>
      <c r="T16" s="122">
        <f>'RSF.2'!T17/'RSF.2'!T$17</f>
        <v>1</v>
      </c>
      <c r="U16" s="122">
        <f>'RSF.2'!U17/'RSF.2'!U$17</f>
        <v>1</v>
      </c>
      <c r="V16" s="122">
        <f>'RSF.2'!V17/'RSF.2'!V$17</f>
        <v>1</v>
      </c>
      <c r="W16" s="122">
        <f>'RSF.2'!W17/'RSF.2'!W$17</f>
        <v>1</v>
      </c>
    </row>
    <row r="17" spans="2:23" x14ac:dyDescent="0.2">
      <c r="B17" s="107" t="s">
        <v>66</v>
      </c>
      <c r="C17" s="203" t="s">
        <v>11</v>
      </c>
      <c r="D17" s="20" t="s">
        <v>1</v>
      </c>
      <c r="E17" s="82">
        <v>1.5970973984089445E-2</v>
      </c>
      <c r="F17" s="82">
        <v>1.3777756889862406E-2</v>
      </c>
      <c r="G17" s="82">
        <v>1.7053588969732011E-2</v>
      </c>
      <c r="H17" s="82">
        <v>3.1223380505714816E-2</v>
      </c>
      <c r="I17" s="82">
        <v>3.5083077777188006E-2</v>
      </c>
      <c r="J17" s="82">
        <v>2.9288187086645875E-2</v>
      </c>
      <c r="K17" s="82">
        <v>4.4005518450026995E-2</v>
      </c>
      <c r="L17" s="82">
        <v>5.2754558311854133E-2</v>
      </c>
      <c r="M17" s="82">
        <v>5.1085123834524869E-2</v>
      </c>
      <c r="N17" s="82">
        <v>4.9363043492947775E-2</v>
      </c>
      <c r="O17" s="82">
        <v>5.9829913599999986E-2</v>
      </c>
      <c r="P17" s="82">
        <v>6.2419161170371183E-2</v>
      </c>
      <c r="Q17" s="82">
        <f>'RSF.2'!Q18/'RSF.2'!Q$30</f>
        <v>6.6196505784046594E-2</v>
      </c>
      <c r="R17" s="82">
        <f>'RSF.2'!R18/'RSF.2'!R$30</f>
        <v>6.872341516595773E-2</v>
      </c>
      <c r="S17" s="82">
        <f>'RSF.2'!S18/'RSF.2'!S$30</f>
        <v>6.8447500063492067E-2</v>
      </c>
      <c r="T17" s="82">
        <f>'RSF.2'!T18/'RSF.2'!T$30</f>
        <v>7.3391510685859876E-2</v>
      </c>
      <c r="U17" s="82">
        <f>'RSF.2'!U18/'RSF.2'!U$30</f>
        <v>8.5292420897462418E-2</v>
      </c>
      <c r="V17" s="82">
        <f>'RSF.2'!V18/'RSF.2'!V$30</f>
        <v>8.7201159980889509E-2</v>
      </c>
      <c r="W17" s="82">
        <f>'RSF.2'!W18/'RSF.2'!W$30</f>
        <v>7.8450260063492067E-2</v>
      </c>
    </row>
    <row r="18" spans="2:23" x14ac:dyDescent="0.2">
      <c r="B18" s="26"/>
      <c r="C18" s="204"/>
      <c r="D18" s="7" t="s">
        <v>9</v>
      </c>
      <c r="E18" s="47">
        <v>3.6575575145130081E-2</v>
      </c>
      <c r="F18" s="47">
        <v>3.3242971823860018E-2</v>
      </c>
      <c r="G18" s="47">
        <v>3.4327917685335101E-2</v>
      </c>
      <c r="H18" s="47">
        <v>2.4977971527815571E-2</v>
      </c>
      <c r="I18" s="47">
        <v>3.4480559147786485E-2</v>
      </c>
      <c r="J18" s="47">
        <v>3.5380886344301837E-2</v>
      </c>
      <c r="K18" s="47">
        <v>2.9561664390515389E-2</v>
      </c>
      <c r="L18" s="47">
        <v>2.8885311075670043E-2</v>
      </c>
      <c r="M18" s="47">
        <v>3.1335053006757943E-2</v>
      </c>
      <c r="N18" s="47">
        <v>3.2229545632222266E-2</v>
      </c>
      <c r="O18" s="47">
        <v>3.091291752727272E-2</v>
      </c>
      <c r="P18" s="47">
        <v>3.2934684258063028E-2</v>
      </c>
      <c r="Q18" s="47">
        <f>'RSF.2'!Q19/'RSF.2'!Q$30</f>
        <v>3.0351226261983659E-2</v>
      </c>
      <c r="R18" s="47">
        <f>'RSF.2'!R19/'RSF.2'!R$30</f>
        <v>2.6302014034720371E-2</v>
      </c>
      <c r="S18" s="47">
        <f>'RSF.2'!S19/'RSF.2'!S$30</f>
        <v>2.3926010031746034E-2</v>
      </c>
      <c r="T18" s="47">
        <f>'RSF.2'!T19/'RSF.2'!T$30</f>
        <v>2.4052420298671294E-2</v>
      </c>
      <c r="U18" s="47">
        <f>'RSF.2'!U19/'RSF.2'!U$30</f>
        <v>2.5683710219383583E-2</v>
      </c>
      <c r="V18" s="47">
        <f>'RSF.2'!V19/'RSF.2'!V$30</f>
        <v>2.713063997146508E-2</v>
      </c>
      <c r="W18" s="47">
        <f>'RSF.2'!W19/'RSF.2'!W$30</f>
        <v>2.8656530031746032E-2</v>
      </c>
    </row>
    <row r="19" spans="2:23" x14ac:dyDescent="0.2">
      <c r="B19" s="26"/>
      <c r="C19" s="204"/>
      <c r="D19" s="7" t="s">
        <v>8</v>
      </c>
      <c r="E19" s="47">
        <v>0.17033304665663299</v>
      </c>
      <c r="F19" s="47">
        <v>0.16455050608700469</v>
      </c>
      <c r="G19" s="47">
        <v>0.15496422296919107</v>
      </c>
      <c r="H19" s="47">
        <v>0.17406635330433481</v>
      </c>
      <c r="I19" s="47">
        <v>0.17195619913691373</v>
      </c>
      <c r="J19" s="47">
        <v>0.16682649805875208</v>
      </c>
      <c r="K19" s="47">
        <v>0.13687050628810629</v>
      </c>
      <c r="L19" s="47">
        <v>0.12955682785418149</v>
      </c>
      <c r="M19" s="47">
        <v>0.12218877430294291</v>
      </c>
      <c r="N19" s="47">
        <v>0.11075775577430302</v>
      </c>
      <c r="O19" s="47">
        <v>0.11547882225454544</v>
      </c>
      <c r="P19" s="47">
        <v>0.12077839409269851</v>
      </c>
      <c r="Q19" s="47">
        <f>'RSF.2'!Q20/'RSF.2'!Q$30</f>
        <v>0.12374007835013233</v>
      </c>
      <c r="R19" s="47">
        <f>'RSF.2'!R20/'RSF.2'!R$30</f>
        <v>0.1176395764703887</v>
      </c>
      <c r="S19" s="47">
        <f>'RSF.2'!S20/'RSF.2'!S$30</f>
        <v>0.11504626996825397</v>
      </c>
      <c r="T19" s="47">
        <f>'RSF.2'!T20/'RSF.2'!T$30</f>
        <v>0.10893686112865253</v>
      </c>
      <c r="U19" s="47">
        <f>'RSF.2'!U20/'RSF.2'!U$30</f>
        <v>0.10593707100408313</v>
      </c>
      <c r="V19" s="47">
        <f>'RSF.2'!V20/'RSF.2'!V$30</f>
        <v>0.1088596199458427</v>
      </c>
      <c r="W19" s="47">
        <f>'RSF.2'!W20/'RSF.2'!W$30</f>
        <v>9.7122700063492065E-2</v>
      </c>
    </row>
    <row r="20" spans="2:23" x14ac:dyDescent="0.2">
      <c r="B20" s="26"/>
      <c r="C20" s="204"/>
      <c r="D20" s="7" t="s">
        <v>2</v>
      </c>
      <c r="E20" s="47">
        <v>0.21304558159535583</v>
      </c>
      <c r="F20" s="47">
        <v>0.25650876667270239</v>
      </c>
      <c r="G20" s="47">
        <v>0.29794737627451939</v>
      </c>
      <c r="H20" s="47">
        <v>0.33995106826190541</v>
      </c>
      <c r="I20" s="47">
        <v>0.32707276751514613</v>
      </c>
      <c r="J20" s="47">
        <v>0.30087603826507492</v>
      </c>
      <c r="K20" s="47">
        <v>0.30212845014140566</v>
      </c>
      <c r="L20" s="47">
        <v>0.31501366991956259</v>
      </c>
      <c r="M20" s="47">
        <v>0.32034841955928861</v>
      </c>
      <c r="N20" s="47">
        <v>0.32961618532592196</v>
      </c>
      <c r="O20" s="47">
        <v>0.31837423447272722</v>
      </c>
      <c r="P20" s="47">
        <v>0.30175819119384278</v>
      </c>
      <c r="Q20" s="47">
        <f>'RSF.2'!Q21/'RSF.2'!Q$30</f>
        <v>0.29455480940593592</v>
      </c>
      <c r="R20" s="47">
        <f>'RSF.2'!R21/'RSF.2'!R$30</f>
        <v>0.30012835467008947</v>
      </c>
      <c r="S20" s="47">
        <f>'RSF.2'!S21/'RSF.2'!S$30</f>
        <v>0.29916474958730155</v>
      </c>
      <c r="T20" s="47">
        <f>'RSF.2'!T21/'RSF.2'!T$30</f>
        <v>0.30421598303804842</v>
      </c>
      <c r="U20" s="47">
        <f>'RSF.2'!U21/'RSF.2'!U$30</f>
        <v>0.31297192318715411</v>
      </c>
      <c r="V20" s="47">
        <f>'RSF.2'!V21/'RSF.2'!V$30</f>
        <v>0.3084812003434339</v>
      </c>
      <c r="W20" s="47">
        <f>'RSF.2'!W21/'RSF.2'!W$30</f>
        <v>0.38194802971428571</v>
      </c>
    </row>
    <row r="21" spans="2:23" x14ac:dyDescent="0.2">
      <c r="B21" s="26"/>
      <c r="C21" s="204"/>
      <c r="D21" s="7" t="s">
        <v>3</v>
      </c>
      <c r="E21" s="47">
        <v>0.14758417544614061</v>
      </c>
      <c r="F21" s="47">
        <v>0.17073396337917496</v>
      </c>
      <c r="G21" s="47">
        <v>0.15353860117406773</v>
      </c>
      <c r="H21" s="47">
        <v>0.11145157351063109</v>
      </c>
      <c r="I21" s="47">
        <v>0.10281111702298677</v>
      </c>
      <c r="J21" s="47">
        <v>0.11909388732118983</v>
      </c>
      <c r="K21" s="47">
        <v>0.1380697122368181</v>
      </c>
      <c r="L21" s="47">
        <v>0.1316962997857184</v>
      </c>
      <c r="M21" s="47">
        <v>0.11609281143260936</v>
      </c>
      <c r="N21" s="47">
        <v>9.9185502543675377E-2</v>
      </c>
      <c r="O21" s="47">
        <v>0.1001682125090909</v>
      </c>
      <c r="P21" s="47">
        <v>0.11167322861851035</v>
      </c>
      <c r="Q21" s="47">
        <f>'RSF.2'!Q22/'RSF.2'!Q$30</f>
        <v>0.1150278117996292</v>
      </c>
      <c r="R21" s="47">
        <f>'RSF.2'!R22/'RSF.2'!R$30</f>
        <v>0.11401522970707278</v>
      </c>
      <c r="S21" s="47">
        <f>'RSF.2'!S22/'RSF.2'!S$30</f>
        <v>0.11578090006349208</v>
      </c>
      <c r="T21" s="47">
        <f>'RSF.2'!T22/'RSF.2'!T$30</f>
        <v>0.11326584110748826</v>
      </c>
      <c r="U21" s="47">
        <f>'RSF.2'!U22/'RSF.2'!U$30</f>
        <v>0.10695927101407797</v>
      </c>
      <c r="V21" s="47">
        <f>'RSF.2'!V22/'RSF.2'!V$30</f>
        <v>0.10793914998717331</v>
      </c>
      <c r="W21" s="47">
        <f>'RSF.2'!W22/'RSF.2'!W$30</f>
        <v>9.4921359999999996E-2</v>
      </c>
    </row>
    <row r="22" spans="2:23" x14ac:dyDescent="0.2">
      <c r="B22" s="26"/>
      <c r="C22" s="204"/>
      <c r="D22" s="7" t="s">
        <v>4</v>
      </c>
      <c r="E22" s="47">
        <v>0.21618211137389809</v>
      </c>
      <c r="F22" s="47">
        <v>0.18044831807384612</v>
      </c>
      <c r="G22" s="47">
        <v>0.1581098299660898</v>
      </c>
      <c r="H22" s="47">
        <v>0.13958688667885399</v>
      </c>
      <c r="I22" s="47">
        <v>0.17028646934201699</v>
      </c>
      <c r="J22" s="47">
        <v>0.17563892039622364</v>
      </c>
      <c r="K22" s="47">
        <v>0.17170089347972073</v>
      </c>
      <c r="L22" s="47">
        <v>0.16964949857121606</v>
      </c>
      <c r="M22" s="47">
        <v>0.16904227064801855</v>
      </c>
      <c r="N22" s="47">
        <v>0.16869333915002335</v>
      </c>
      <c r="O22" s="47">
        <v>0.16499676916363634</v>
      </c>
      <c r="P22" s="47">
        <v>0.16476040813904241</v>
      </c>
      <c r="Q22" s="47">
        <f>'RSF.2'!Q23/'RSF.2'!Q$30</f>
        <v>0.16015765119789804</v>
      </c>
      <c r="R22" s="47">
        <f>'RSF.2'!R23/'RSF.2'!R$30</f>
        <v>0.15984033759574234</v>
      </c>
      <c r="S22" s="47">
        <f>'RSF.2'!S23/'RSF.2'!S$30</f>
        <v>0.15600093003174603</v>
      </c>
      <c r="T22" s="47">
        <f>'RSF.2'!T23/'RSF.2'!T$30</f>
        <v>0.15261386155571655</v>
      </c>
      <c r="U22" s="47">
        <f>'RSF.2'!U23/'RSF.2'!U$30</f>
        <v>0.15776973157438343</v>
      </c>
      <c r="V22" s="47">
        <f>'RSF.2'!V23/'RSF.2'!V$30</f>
        <v>0.15807020000485633</v>
      </c>
      <c r="W22" s="47">
        <f>'RSF.2'!W23/'RSF.2'!W$30</f>
        <v>0.14195146006349207</v>
      </c>
    </row>
    <row r="23" spans="2:23" x14ac:dyDescent="0.2">
      <c r="B23" s="26"/>
      <c r="C23" s="204"/>
      <c r="D23" s="7" t="s">
        <v>5</v>
      </c>
      <c r="E23" s="47">
        <v>9.4396688884110944E-2</v>
      </c>
      <c r="F23" s="47">
        <v>8.2181564296651313E-2</v>
      </c>
      <c r="G23" s="47">
        <v>8.364468092673423E-2</v>
      </c>
      <c r="H23" s="47">
        <v>7.1610589929532731E-2</v>
      </c>
      <c r="I23" s="47">
        <v>7.7446384665477846E-2</v>
      </c>
      <c r="J23" s="47">
        <v>7.1899941811082668E-2</v>
      </c>
      <c r="K23" s="47">
        <v>6.8374597559678868E-2</v>
      </c>
      <c r="L23" s="47">
        <v>6.3664045962750535E-2</v>
      </c>
      <c r="M23" s="47">
        <v>6.6204597279152358E-2</v>
      </c>
      <c r="N23" s="47">
        <v>6.7264807706599164E-2</v>
      </c>
      <c r="O23" s="47">
        <v>6.3240128436363618E-2</v>
      </c>
      <c r="P23" s="47">
        <v>5.7168244759855096E-2</v>
      </c>
      <c r="Q23" s="47">
        <f>'RSF.2'!Q24/'RSF.2'!Q$30</f>
        <v>5.5336425928847667E-2</v>
      </c>
      <c r="R23" s="47">
        <f>'RSF.2'!R24/'RSF.2'!R$30</f>
        <v>5.6631614843509731E-2</v>
      </c>
      <c r="S23" s="47">
        <f>'RSF.2'!S24/'RSF.2'!S$30</f>
        <v>5.7616599999999997E-2</v>
      </c>
      <c r="T23" s="47">
        <f>'RSF.2'!T24/'RSF.2'!T$30</f>
        <v>5.3673100588295726E-2</v>
      </c>
      <c r="U23" s="47">
        <f>'RSF.2'!U24/'RSF.2'!U$30</f>
        <v>5.2062490540801497E-2</v>
      </c>
      <c r="V23" s="47">
        <f>'RSF.2'!V24/'RSF.2'!V$30</f>
        <v>4.6591760022790564E-2</v>
      </c>
      <c r="W23" s="47">
        <f>'RSF.2'!W24/'RSF.2'!W$30</f>
        <v>2.796774996825397E-2</v>
      </c>
    </row>
    <row r="24" spans="2:23" x14ac:dyDescent="0.2">
      <c r="B24" s="26"/>
      <c r="C24" s="204"/>
      <c r="D24" s="7" t="s">
        <v>6</v>
      </c>
      <c r="E24" s="47">
        <v>9.7255643947538162E-2</v>
      </c>
      <c r="F24" s="47">
        <v>9.0734795773877858E-2</v>
      </c>
      <c r="G24" s="47">
        <v>9.1739084045542721E-2</v>
      </c>
      <c r="H24" s="47">
        <v>9.468884020837974E-2</v>
      </c>
      <c r="I24" s="47">
        <v>6.3673254979550384E-2</v>
      </c>
      <c r="J24" s="47">
        <v>8.2219369788164617E-2</v>
      </c>
      <c r="K24" s="47">
        <v>9.1650980038544022E-2</v>
      </c>
      <c r="L24" s="47">
        <v>8.870154916155043E-2</v>
      </c>
      <c r="M24" s="47">
        <v>9.6556019723543107E-2</v>
      </c>
      <c r="N24" s="47">
        <v>0.11507105016026409</v>
      </c>
      <c r="O24" s="47">
        <v>0.12031482167272724</v>
      </c>
      <c r="P24" s="47">
        <v>0.11901752012688686</v>
      </c>
      <c r="Q24" s="47">
        <f>'RSF.2'!Q25/'RSF.2'!Q$30</f>
        <v>0.1258605716551924</v>
      </c>
      <c r="R24" s="47">
        <f>'RSF.2'!R25/'RSF.2'!R$30</f>
        <v>0.12425425664678018</v>
      </c>
      <c r="S24" s="47">
        <f>'RSF.2'!S25/'RSF.2'!S$30</f>
        <v>0.13276426006349207</v>
      </c>
      <c r="T24" s="47">
        <f>'RSF.2'!T25/'RSF.2'!T$30</f>
        <v>0.11900315113184039</v>
      </c>
      <c r="U24" s="47">
        <f>'RSF.2'!U25/'RSF.2'!U$30</f>
        <v>0.11692010120671087</v>
      </c>
      <c r="V24" s="47">
        <f>'RSF.2'!V25/'RSF.2'!V$30</f>
        <v>0.11484567994700373</v>
      </c>
      <c r="W24" s="47">
        <f>'RSF.2'!W25/'RSF.2'!W$30</f>
        <v>0.11383942996825397</v>
      </c>
    </row>
    <row r="25" spans="2:23" x14ac:dyDescent="0.2">
      <c r="B25" s="26"/>
      <c r="C25" s="205"/>
      <c r="D25" s="20" t="s">
        <v>7</v>
      </c>
      <c r="E25" s="82">
        <v>0.99134379703289621</v>
      </c>
      <c r="F25" s="82">
        <v>0.99217864299697967</v>
      </c>
      <c r="G25" s="82">
        <v>0.99132530201121205</v>
      </c>
      <c r="H25" s="82">
        <v>0.98755666392716812</v>
      </c>
      <c r="I25" s="82">
        <v>0.98280982958706642</v>
      </c>
      <c r="J25" s="82">
        <v>0.98122372907143551</v>
      </c>
      <c r="K25" s="82">
        <v>0.98236232258481604</v>
      </c>
      <c r="L25" s="82">
        <v>0.97992176064250358</v>
      </c>
      <c r="M25" s="82">
        <v>0.97285306978683772</v>
      </c>
      <c r="N25" s="82">
        <v>0.972181229785957</v>
      </c>
      <c r="O25" s="82">
        <v>0.9733158196363636</v>
      </c>
      <c r="P25" s="82">
        <v>0.97050983235927024</v>
      </c>
      <c r="Q25" s="82">
        <f>'RSF.2'!Q26/'RSF.2'!Q$30</f>
        <v>0.97122508038366584</v>
      </c>
      <c r="R25" s="82">
        <f>'RSF.2'!R26/'RSF.2'!R$30</f>
        <v>0.96753479913426133</v>
      </c>
      <c r="S25" s="82">
        <f>'RSF.2'!S26/'RSF.2'!S$30</f>
        <v>0.96874721980952383</v>
      </c>
      <c r="T25" s="82">
        <f>'RSF.2'!T26/'RSF.2'!T$30</f>
        <v>0.94915272953457286</v>
      </c>
      <c r="U25" s="82">
        <f>'RSF.2'!U26/'RSF.2'!U$30</f>
        <v>0.96359671964405702</v>
      </c>
      <c r="V25" s="82">
        <f>'RSF.2'!V26/'RSF.2'!V$30</f>
        <v>0.95911941020345504</v>
      </c>
      <c r="W25" s="82">
        <f>'RSF.2'!W26/'RSF.2'!W$30</f>
        <v>0.96485751987301593</v>
      </c>
    </row>
    <row r="26" spans="2:23" x14ac:dyDescent="0.2">
      <c r="B26" s="26"/>
      <c r="C26" s="91" t="s">
        <v>100</v>
      </c>
      <c r="D26" s="9"/>
      <c r="E26" s="83">
        <v>6.7826273919587184E-3</v>
      </c>
      <c r="F26" s="83">
        <v>5.5728270785947017E-3</v>
      </c>
      <c r="G26" s="83">
        <v>5.9778869169442427E-3</v>
      </c>
      <c r="H26" s="83">
        <v>8.3612900934237552E-3</v>
      </c>
      <c r="I26" s="83">
        <v>1.1690387823149264E-2</v>
      </c>
      <c r="J26" s="83">
        <v>1.3041564491644076E-2</v>
      </c>
      <c r="K26" s="83">
        <v>1.3590131310019004E-2</v>
      </c>
      <c r="L26" s="83">
        <v>1.6914207458745358E-2</v>
      </c>
      <c r="M26" s="83">
        <v>2.1820257696351979E-2</v>
      </c>
      <c r="N26" s="83">
        <v>2.4199424958425683E-2</v>
      </c>
      <c r="O26" s="83">
        <v>2.2432460945454539E-2</v>
      </c>
      <c r="P26" s="83">
        <v>2.3604328530629447E-2</v>
      </c>
      <c r="Q26" s="83">
        <f>'RSF.2'!Q27/'RSF.2'!Q$30</f>
        <v>2.1521853046375296E-2</v>
      </c>
      <c r="R26" s="83">
        <f>'RSF.2'!R27/'RSF.2'!R$30</f>
        <v>2.6254240700113084E-2</v>
      </c>
      <c r="S26" s="83">
        <f>'RSF.2'!S27/'RSF.2'!S$30</f>
        <v>2.4311330031746028E-2</v>
      </c>
      <c r="T26" s="83">
        <f>'RSF.2'!T27/'RSF.2'!T$30</f>
        <v>4.4150180368198601E-2</v>
      </c>
      <c r="U26" s="83">
        <f>'RSF.2'!U27/'RSF.2'!U$30</f>
        <v>2.6938210295141873E-2</v>
      </c>
      <c r="V26" s="83">
        <f>'RSF.2'!V27/'RSF.2'!V$30</f>
        <v>3.2942169815713282E-2</v>
      </c>
      <c r="W26" s="83">
        <f>'RSF.2'!W27/'RSF.2'!W$30</f>
        <v>2.6736429968253966E-2</v>
      </c>
    </row>
    <row r="27" spans="2:23" x14ac:dyDescent="0.2">
      <c r="B27" s="26"/>
      <c r="C27" s="89" t="s">
        <v>18</v>
      </c>
      <c r="D27" s="7"/>
      <c r="E27" s="47">
        <v>0</v>
      </c>
      <c r="F27" s="47">
        <v>7.0542115276095527E-4</v>
      </c>
      <c r="G27" s="47">
        <v>9.3102434134711347E-4</v>
      </c>
      <c r="H27" s="47">
        <v>6.2800558234939619E-4</v>
      </c>
      <c r="I27" s="47">
        <v>1.2751072020056372E-3</v>
      </c>
      <c r="J27" s="47">
        <v>1.0942580180629167E-3</v>
      </c>
      <c r="K27" s="47">
        <v>9.5645559520762477E-4</v>
      </c>
      <c r="L27" s="47">
        <v>7.5913597570764877E-4</v>
      </c>
      <c r="M27" s="47">
        <v>1.8728241020259315E-3</v>
      </c>
      <c r="N27" s="47">
        <v>1.626292468190774E-3</v>
      </c>
      <c r="O27" s="47">
        <v>2.9434980363636353E-3</v>
      </c>
      <c r="P27" s="47">
        <v>4.410314526559835E-3</v>
      </c>
      <c r="Q27" s="47">
        <f>'RSF.2'!Q28/'RSF.2'!Q$30</f>
        <v>5.2192399304101349E-3</v>
      </c>
      <c r="R27" s="47">
        <f>'RSF.2'!R28/'RSF.2'!R$30</f>
        <v>4.5942001225120028E-3</v>
      </c>
      <c r="S27" s="47">
        <f>'RSF.2'!S28/'RSF.2'!S$30</f>
        <v>4.7039400634920642E-3</v>
      </c>
      <c r="T27" s="47">
        <f>'RSF.2'!T28/'RSF.2'!T$30</f>
        <v>4.5960700131933213E-3</v>
      </c>
      <c r="U27" s="47">
        <f>'RSF.2'!U28/'RSF.2'!U$30</f>
        <v>6.1212800598525168E-3</v>
      </c>
      <c r="V27" s="47">
        <f>'RSF.2'!V28/'RSF.2'!V$30</f>
        <v>4.656230046754176E-3</v>
      </c>
      <c r="W27" s="47">
        <f>'RSF.2'!W28/'RSF.2'!W$30</f>
        <v>4.3776600634920634E-3</v>
      </c>
    </row>
    <row r="28" spans="2:23" x14ac:dyDescent="0.2">
      <c r="B28" s="26"/>
      <c r="C28" s="91" t="s">
        <v>65</v>
      </c>
      <c r="D28" s="9"/>
      <c r="E28" s="83">
        <v>1.87293055256934E-3</v>
      </c>
      <c r="F28" s="83">
        <v>1.5431087716645897E-3</v>
      </c>
      <c r="G28" s="83">
        <v>1.7657539213785918E-3</v>
      </c>
      <c r="H28" s="83">
        <v>3.4540597853326429E-3</v>
      </c>
      <c r="I28" s="83">
        <v>4.2246753877787724E-3</v>
      </c>
      <c r="J28" s="83">
        <v>4.6404484188574992E-3</v>
      </c>
      <c r="K28" s="83">
        <v>3.0910905099573653E-3</v>
      </c>
      <c r="L28" s="83">
        <v>2.4048959230433303E-3</v>
      </c>
      <c r="M28" s="83">
        <v>3.453848414784366E-3</v>
      </c>
      <c r="N28" s="83">
        <v>1.993052787426675E-3</v>
      </c>
      <c r="O28" s="83">
        <v>1.3082213818181813E-3</v>
      </c>
      <c r="P28" s="83">
        <v>1.4755245835402951E-3</v>
      </c>
      <c r="Q28" s="83">
        <f>'RSF.2'!Q29/'RSF.2'!Q$30</f>
        <v>2.0338266395489787E-3</v>
      </c>
      <c r="R28" s="83">
        <f>'RSF.2'!R29/'RSF.2'!R$30</f>
        <v>1.6167600431136011E-3</v>
      </c>
      <c r="S28" s="83">
        <f>'RSF.2'!S29/'RSF.2'!S$30</f>
        <v>2.2375100952380955E-3</v>
      </c>
      <c r="T28" s="83">
        <f>'RSF.2'!T29/'RSF.2'!T$30</f>
        <v>2.1010200840353714E-3</v>
      </c>
      <c r="U28" s="83">
        <f>'RSF.2'!U29/'RSF.2'!U$30</f>
        <v>3.3437900009488037E-3</v>
      </c>
      <c r="V28" s="83">
        <f>'RSF.2'!V29/'RSF.2'!V$30</f>
        <v>3.2821899340775146E-3</v>
      </c>
      <c r="W28" s="83">
        <f>'RSF.2'!W29/'RSF.2'!W$30</f>
        <v>4.0283900952380949E-3</v>
      </c>
    </row>
    <row r="29" spans="2:23" x14ac:dyDescent="0.2">
      <c r="B29" s="25"/>
      <c r="C29" s="116" t="s">
        <v>7</v>
      </c>
      <c r="D29" s="123"/>
      <c r="E29" s="124">
        <v>1</v>
      </c>
      <c r="F29" s="124">
        <v>1</v>
      </c>
      <c r="G29" s="124">
        <v>1</v>
      </c>
      <c r="H29" s="124">
        <v>1</v>
      </c>
      <c r="I29" s="124">
        <v>1</v>
      </c>
      <c r="J29" s="124">
        <v>1</v>
      </c>
      <c r="K29" s="124">
        <v>1</v>
      </c>
      <c r="L29" s="124">
        <v>1</v>
      </c>
      <c r="M29" s="124">
        <v>1</v>
      </c>
      <c r="N29" s="124">
        <v>1</v>
      </c>
      <c r="O29" s="124">
        <v>1</v>
      </c>
      <c r="P29" s="124">
        <v>1</v>
      </c>
      <c r="Q29" s="124">
        <f>'RSF.2'!Q30/'RSF.2'!Q$30</f>
        <v>1</v>
      </c>
      <c r="R29" s="124">
        <f>'RSF.2'!R30/'RSF.2'!R$30</f>
        <v>1</v>
      </c>
      <c r="S29" s="124">
        <f>'RSF.2'!S30/'RSF.2'!S$30</f>
        <v>1</v>
      </c>
      <c r="T29" s="124">
        <f>'RSF.2'!T30/'RSF.2'!T$30</f>
        <v>1</v>
      </c>
      <c r="U29" s="124">
        <f>'RSF.2'!U30/'RSF.2'!U$30</f>
        <v>1</v>
      </c>
      <c r="V29" s="124">
        <f>'RSF.2'!V30/'RSF.2'!V$30</f>
        <v>1</v>
      </c>
      <c r="W29" s="124">
        <f>'RSF.2'!W30/'RSF.2'!W$30</f>
        <v>1</v>
      </c>
    </row>
    <row r="30" spans="2:23" x14ac:dyDescent="0.2">
      <c r="B30" s="26" t="s">
        <v>67</v>
      </c>
      <c r="C30" s="203" t="s">
        <v>11</v>
      </c>
      <c r="D30" s="5" t="s">
        <v>1</v>
      </c>
      <c r="E30" s="15">
        <v>6.3205045509926172E-3</v>
      </c>
      <c r="F30" s="15">
        <v>7.7811455695091201E-3</v>
      </c>
      <c r="G30" s="15">
        <v>1.0142122593286201E-2</v>
      </c>
      <c r="H30" s="15">
        <v>1.4104797823188315E-2</v>
      </c>
      <c r="I30" s="15">
        <v>1.9237614625258793E-2</v>
      </c>
      <c r="J30" s="15">
        <v>2.0970540984521027E-2</v>
      </c>
      <c r="K30" s="15">
        <v>1.9284251302782898E-2</v>
      </c>
      <c r="L30" s="15">
        <v>1.8695491837693985E-2</v>
      </c>
      <c r="M30" s="15">
        <v>1.6218640000000003E-2</v>
      </c>
      <c r="N30" s="15">
        <v>1.9330355640455592E-2</v>
      </c>
      <c r="O30" s="15">
        <v>2.1430494793074066E-2</v>
      </c>
      <c r="P30" s="15">
        <v>2.209705729713228E-2</v>
      </c>
      <c r="Q30" s="15">
        <f>'RSF.2'!Q31/'RSF.2'!Q$43</f>
        <v>1.9330350322172507E-2</v>
      </c>
      <c r="R30" s="15">
        <f>'RSF.2'!R31/'RSF.2'!R$43</f>
        <v>2.3010316206460345E-2</v>
      </c>
      <c r="S30" s="15">
        <f>'RSF.2'!S31/'RSF.2'!S$43</f>
        <v>2.2122800233669072E-2</v>
      </c>
      <c r="T30" s="15">
        <f>'RSF.2'!T31/'RSF.2'!T$43</f>
        <v>2.2335676980581639E-2</v>
      </c>
      <c r="U30" s="15">
        <f>'RSF.2'!U31/'RSF.2'!U$43</f>
        <v>2.3244240697327223E-2</v>
      </c>
      <c r="V30" s="15">
        <f>'RSF.2'!V31/'RSF.2'!V$43</f>
        <v>2.3812060978940282E-2</v>
      </c>
      <c r="W30" s="15">
        <f>'RSF.2'!W31/'RSF.2'!W$43</f>
        <v>2.4141430241414304E-2</v>
      </c>
    </row>
    <row r="31" spans="2:23" x14ac:dyDescent="0.2">
      <c r="B31" s="26"/>
      <c r="C31" s="204"/>
      <c r="D31" s="5" t="s">
        <v>9</v>
      </c>
      <c r="E31" s="15">
        <v>4.3959363577725216E-2</v>
      </c>
      <c r="F31" s="15">
        <v>5.14757448841133E-2</v>
      </c>
      <c r="G31" s="15">
        <v>6.1852375096732262E-2</v>
      </c>
      <c r="H31" s="15">
        <v>6.0920784365406676E-2</v>
      </c>
      <c r="I31" s="15">
        <v>5.6744078554396719E-2</v>
      </c>
      <c r="J31" s="15">
        <v>5.6401773863345564E-2</v>
      </c>
      <c r="K31" s="15">
        <v>5.5905257060009456E-2</v>
      </c>
      <c r="L31" s="15">
        <v>5.3260955739123539E-2</v>
      </c>
      <c r="M31" s="15">
        <v>5.4271973333333334E-2</v>
      </c>
      <c r="N31" s="15">
        <v>5.8310160584881962E-2</v>
      </c>
      <c r="O31" s="15">
        <v>6.1284507166372022E-2</v>
      </c>
      <c r="P31" s="15">
        <v>6.4699538362048198E-2</v>
      </c>
      <c r="Q31" s="15">
        <f>'RSF.2'!Q32/'RSF.2'!Q$43</f>
        <v>5.8310167638502802E-2</v>
      </c>
      <c r="R31" s="15">
        <f>'RSF.2'!R32/'RSF.2'!R$43</f>
        <v>6.0808682117159694E-2</v>
      </c>
      <c r="S31" s="15">
        <f>'RSF.2'!S32/'RSF.2'!S$43</f>
        <v>5.9259741686901776E-2</v>
      </c>
      <c r="T31" s="15">
        <f>'RSF.2'!T32/'RSF.2'!T$43</f>
        <v>5.7022169197298071E-2</v>
      </c>
      <c r="U31" s="15">
        <f>'RSF.2'!U32/'RSF.2'!U$43</f>
        <v>5.2406931572207945E-2</v>
      </c>
      <c r="V31" s="15">
        <f>'RSF.2'!V32/'RSF.2'!V$43</f>
        <v>5.0144552061498253E-2</v>
      </c>
      <c r="W31" s="15">
        <f>'RSF.2'!W32/'RSF.2'!W$43</f>
        <v>4.9394100493941009E-2</v>
      </c>
    </row>
    <row r="32" spans="2:23" x14ac:dyDescent="0.2">
      <c r="B32" s="26"/>
      <c r="C32" s="204"/>
      <c r="D32" s="5" t="s">
        <v>8</v>
      </c>
      <c r="E32" s="15">
        <v>0.12413172794381136</v>
      </c>
      <c r="F32" s="15">
        <v>0.13258140672529731</v>
      </c>
      <c r="G32" s="15">
        <v>0.1328292429096187</v>
      </c>
      <c r="H32" s="15">
        <v>0.12971597310510921</v>
      </c>
      <c r="I32" s="15">
        <v>0.12640642906429539</v>
      </c>
      <c r="J32" s="15">
        <v>0.12719180864613547</v>
      </c>
      <c r="K32" s="15">
        <v>0.12354163431262112</v>
      </c>
      <c r="L32" s="15">
        <v>0.12620617657017255</v>
      </c>
      <c r="M32" s="15">
        <v>0.13267735999999999</v>
      </c>
      <c r="N32" s="15">
        <v>0.1335660619673833</v>
      </c>
      <c r="O32" s="15">
        <v>0.13406490160825824</v>
      </c>
      <c r="P32" s="15">
        <v>0.13925475882217278</v>
      </c>
      <c r="Q32" s="15">
        <f>'RSF.2'!Q33/'RSF.2'!Q$43</f>
        <v>0.13356606889276781</v>
      </c>
      <c r="R32" s="15">
        <f>'RSF.2'!R33/'RSF.2'!R$43</f>
        <v>0.13521843062896471</v>
      </c>
      <c r="S32" s="15">
        <f>'RSF.2'!S33/'RSF.2'!S$43</f>
        <v>0.13257696589163342</v>
      </c>
      <c r="T32" s="15">
        <f>'RSF.2'!T33/'RSF.2'!T$43</f>
        <v>0.12966905728100492</v>
      </c>
      <c r="U32" s="15">
        <f>'RSF.2'!U33/'RSF.2'!U$43</f>
        <v>0.1236176837085305</v>
      </c>
      <c r="V32" s="15">
        <f>'RSF.2'!V33/'RSF.2'!V$43</f>
        <v>0.12223191502508984</v>
      </c>
      <c r="W32" s="15">
        <f>'RSF.2'!W33/'RSF.2'!W$43</f>
        <v>0.12058566120585662</v>
      </c>
    </row>
    <row r="33" spans="2:23" x14ac:dyDescent="0.2">
      <c r="B33" s="26"/>
      <c r="C33" s="204"/>
      <c r="D33" s="5" t="s">
        <v>2</v>
      </c>
      <c r="E33" s="15">
        <v>0.35793091091521528</v>
      </c>
      <c r="F33" s="15">
        <v>0.37279478289030582</v>
      </c>
      <c r="G33" s="15">
        <v>0.38610381290221257</v>
      </c>
      <c r="H33" s="15">
        <v>0.37963722389324733</v>
      </c>
      <c r="I33" s="15">
        <v>0.37529707157489345</v>
      </c>
      <c r="J33" s="15">
        <v>0.36757853809599716</v>
      </c>
      <c r="K33" s="15">
        <v>0.3692070989889909</v>
      </c>
      <c r="L33" s="15">
        <v>0.36648549068116076</v>
      </c>
      <c r="M33" s="15">
        <v>0.36846186666666669</v>
      </c>
      <c r="N33" s="15">
        <v>0.35905900762183068</v>
      </c>
      <c r="O33" s="15">
        <v>0.34901328178157909</v>
      </c>
      <c r="P33" s="15">
        <v>0.34194182141690549</v>
      </c>
      <c r="Q33" s="15">
        <f>'RSF.2'!Q34/'RSF.2'!Q$43</f>
        <v>0.35905900598431678</v>
      </c>
      <c r="R33" s="15">
        <f>'RSF.2'!R34/'RSF.2'!R$43</f>
        <v>0.34179647983073702</v>
      </c>
      <c r="S33" s="15">
        <f>'RSF.2'!S34/'RSF.2'!S$43</f>
        <v>0.33860145036446054</v>
      </c>
      <c r="T33" s="15">
        <f>'RSF.2'!T34/'RSF.2'!T$43</f>
        <v>0.33468665105798623</v>
      </c>
      <c r="U33" s="15">
        <f>'RSF.2'!U34/'RSF.2'!U$43</f>
        <v>0.34225383026761491</v>
      </c>
      <c r="V33" s="15">
        <f>'RSF.2'!V34/'RSF.2'!V$43</f>
        <v>0.34309078299373219</v>
      </c>
      <c r="W33" s="15">
        <f>'RSF.2'!W34/'RSF.2'!W$43</f>
        <v>0.33846451338464512</v>
      </c>
    </row>
    <row r="34" spans="2:23" x14ac:dyDescent="0.2">
      <c r="B34" s="26"/>
      <c r="C34" s="204"/>
      <c r="D34" s="5" t="s">
        <v>3</v>
      </c>
      <c r="E34" s="15">
        <v>7.3924245681932191E-2</v>
      </c>
      <c r="F34" s="15">
        <v>7.2118651905878725E-2</v>
      </c>
      <c r="G34" s="15">
        <v>5.7236403786786141E-2</v>
      </c>
      <c r="H34" s="15">
        <v>5.6749498692465913E-2</v>
      </c>
      <c r="I34" s="15">
        <v>6.2009300227690946E-2</v>
      </c>
      <c r="J34" s="15">
        <v>6.7935170562375816E-2</v>
      </c>
      <c r="K34" s="15">
        <v>6.9566085209961312E-2</v>
      </c>
      <c r="L34" s="15">
        <v>8.030940690858078E-2</v>
      </c>
      <c r="M34" s="15">
        <v>7.3544053333333331E-2</v>
      </c>
      <c r="N34" s="15">
        <v>6.9088616969543284E-2</v>
      </c>
      <c r="O34" s="15">
        <v>6.6670505228283786E-2</v>
      </c>
      <c r="P34" s="15">
        <v>6.8904293337748904E-2</v>
      </c>
      <c r="Q34" s="15">
        <f>'RSF.2'!Q35/'RSF.2'!Q$43</f>
        <v>6.9088617818143641E-2</v>
      </c>
      <c r="R34" s="15">
        <f>'RSF.2'!R35/'RSF.2'!R$43</f>
        <v>6.777461531117436E-2</v>
      </c>
      <c r="S34" s="15">
        <f>'RSF.2'!S35/'RSF.2'!S$43</f>
        <v>6.9696079289693902E-2</v>
      </c>
      <c r="T34" s="15">
        <f>'RSF.2'!T35/'RSF.2'!T$43</f>
        <v>7.3002233956666315E-2</v>
      </c>
      <c r="U34" s="15">
        <f>'RSF.2'!U35/'RSF.2'!U$43</f>
        <v>7.3748542212456261E-2</v>
      </c>
      <c r="V34" s="15">
        <f>'RSF.2'!V35/'RSF.2'!V$43</f>
        <v>7.1438432936913362E-2</v>
      </c>
      <c r="W34" s="15">
        <f>'RSF.2'!W35/'RSF.2'!W$43</f>
        <v>6.9264660692646612E-2</v>
      </c>
    </row>
    <row r="35" spans="2:23" x14ac:dyDescent="0.2">
      <c r="B35" s="26"/>
      <c r="C35" s="204"/>
      <c r="D35" s="5" t="s">
        <v>4</v>
      </c>
      <c r="E35" s="15">
        <v>0.27278291406865901</v>
      </c>
      <c r="F35" s="15">
        <v>0.24791807856784354</v>
      </c>
      <c r="G35" s="15">
        <v>0.23444803449245805</v>
      </c>
      <c r="H35" s="15">
        <v>0.23250611130060878</v>
      </c>
      <c r="I35" s="15">
        <v>0.22709155157588601</v>
      </c>
      <c r="J35" s="15">
        <v>0.22434942780507525</v>
      </c>
      <c r="K35" s="15">
        <v>0.2289369462757623</v>
      </c>
      <c r="L35" s="15">
        <v>0.22079406233647503</v>
      </c>
      <c r="M35" s="15">
        <v>0.22046472</v>
      </c>
      <c r="N35" s="15">
        <v>0.22111900489230107</v>
      </c>
      <c r="O35" s="15">
        <v>0.22010652029578351</v>
      </c>
      <c r="P35" s="15">
        <v>0.21841145899382147</v>
      </c>
      <c r="Q35" s="15">
        <f>'RSF.2'!Q36/'RSF.2'!Q$43</f>
        <v>0.22111900368531673</v>
      </c>
      <c r="R35" s="15">
        <f>'RSF.2'!R36/'RSF.2'!R$43</f>
        <v>0.21290561240855441</v>
      </c>
      <c r="S35" s="15">
        <f>'RSF.2'!S36/'RSF.2'!S$43</f>
        <v>0.22118616682846975</v>
      </c>
      <c r="T35" s="15">
        <f>'RSF.2'!T36/'RSF.2'!T$43</f>
        <v>0.22689439377350884</v>
      </c>
      <c r="U35" s="15">
        <f>'RSF.2'!U36/'RSF.2'!U$43</f>
        <v>0.22682875680486272</v>
      </c>
      <c r="V35" s="15">
        <f>'RSF.2'!V36/'RSF.2'!V$43</f>
        <v>0.22253092914849376</v>
      </c>
      <c r="W35" s="15">
        <f>'RSF.2'!W36/'RSF.2'!W$43</f>
        <v>0.22271378222713784</v>
      </c>
    </row>
    <row r="36" spans="2:23" x14ac:dyDescent="0.2">
      <c r="B36" s="26"/>
      <c r="C36" s="204"/>
      <c r="D36" s="5" t="s">
        <v>5</v>
      </c>
      <c r="E36" s="15">
        <v>5.5054468573066714E-2</v>
      </c>
      <c r="F36" s="15">
        <v>5.5808140664996411E-2</v>
      </c>
      <c r="G36" s="15">
        <v>5.598511821567323E-2</v>
      </c>
      <c r="H36" s="15">
        <v>5.5139048239221888E-2</v>
      </c>
      <c r="I36" s="15">
        <v>5.2335551496546957E-2</v>
      </c>
      <c r="J36" s="15">
        <v>5.1031211213778606E-2</v>
      </c>
      <c r="K36" s="15">
        <v>4.769257681313805E-2</v>
      </c>
      <c r="L36" s="15">
        <v>4.8553836115693111E-2</v>
      </c>
      <c r="M36" s="15">
        <v>4.7385360000000001E-2</v>
      </c>
      <c r="N36" s="15">
        <v>4.8727004227321985E-2</v>
      </c>
      <c r="O36" s="15">
        <v>4.8729946678480004E-2</v>
      </c>
      <c r="P36" s="15">
        <v>4.9829988937516112E-2</v>
      </c>
      <c r="Q36" s="15">
        <f>'RSF.2'!Q37/'RSF.2'!Q$43</f>
        <v>4.8727000812116686E-2</v>
      </c>
      <c r="R36" s="15">
        <f>'RSF.2'!R37/'RSF.2'!R$43</f>
        <v>4.2396399152072016E-2</v>
      </c>
      <c r="S36" s="15">
        <f>'RSF.2'!S37/'RSF.2'!S$43</f>
        <v>4.1250181236585415E-2</v>
      </c>
      <c r="T36" s="15">
        <f>'RSF.2'!T37/'RSF.2'!T$43</f>
        <v>4.2401913961523506E-2</v>
      </c>
      <c r="U36" s="15">
        <f>'RSF.2'!U37/'RSF.2'!U$43</f>
        <v>4.4676551340296543E-2</v>
      </c>
      <c r="V36" s="15">
        <f>'RSF.2'!V37/'RSF.2'!V$43</f>
        <v>4.6181621898577788E-2</v>
      </c>
      <c r="W36" s="15">
        <f>'RSF.2'!W37/'RSF.2'!W$43</f>
        <v>4.7513120475131204E-2</v>
      </c>
    </row>
    <row r="37" spans="2:23" x14ac:dyDescent="0.2">
      <c r="B37" s="26"/>
      <c r="C37" s="204"/>
      <c r="D37" s="5" t="s">
        <v>6</v>
      </c>
      <c r="E37" s="15">
        <v>6.4180821328746487E-2</v>
      </c>
      <c r="F37" s="15">
        <v>5.6713505064449804E-2</v>
      </c>
      <c r="G37" s="15">
        <v>5.7732587209950878E-2</v>
      </c>
      <c r="H37" s="15">
        <v>6.1286913289300957E-2</v>
      </c>
      <c r="I37" s="15">
        <v>7.0129374158084304E-2</v>
      </c>
      <c r="J37" s="15">
        <v>7.3820264086183529E-2</v>
      </c>
      <c r="K37" s="15">
        <v>7.7095293328811168E-2</v>
      </c>
      <c r="L37" s="15">
        <v>7.8517540385263443E-2</v>
      </c>
      <c r="M37" s="15">
        <v>7.9225279999999995E-2</v>
      </c>
      <c r="N37" s="15">
        <v>8.1531687098403374E-2</v>
      </c>
      <c r="O37" s="15">
        <v>8.9285067173160051E-2</v>
      </c>
      <c r="P37" s="15">
        <v>8.6775069804827021E-2</v>
      </c>
      <c r="Q37" s="15">
        <f>'RSF.2'!Q38/'RSF.2'!Q$43</f>
        <v>8.1531684692194753E-2</v>
      </c>
      <c r="R37" s="15">
        <f>'RSF.2'!R38/'RSF.2'!R$43</f>
        <v>0.10903969781920604</v>
      </c>
      <c r="S37" s="15">
        <f>'RSF.2'!S38/'RSF.2'!S$43</f>
        <v>0.10809984948387824</v>
      </c>
      <c r="T37" s="15">
        <f>'RSF.2'!T38/'RSF.2'!T$43</f>
        <v>0.10638397982438351</v>
      </c>
      <c r="U37" s="15">
        <f>'RSF.2'!U38/'RSF.2'!U$43</f>
        <v>0.1064551031936531</v>
      </c>
      <c r="V37" s="15">
        <f>'RSF.2'!V38/'RSF.2'!V$43</f>
        <v>0.11256666462774066</v>
      </c>
      <c r="W37" s="15">
        <f>'RSF.2'!W38/'RSF.2'!W$43</f>
        <v>0.11938206119382062</v>
      </c>
    </row>
    <row r="38" spans="2:23" x14ac:dyDescent="0.2">
      <c r="B38" s="26"/>
      <c r="C38" s="205"/>
      <c r="D38" s="20" t="s">
        <v>7</v>
      </c>
      <c r="E38" s="82">
        <v>0.99828495664014882</v>
      </c>
      <c r="F38" s="82">
        <v>0.99719145627239403</v>
      </c>
      <c r="G38" s="82">
        <v>0.99632969720671805</v>
      </c>
      <c r="H38" s="82">
        <v>0.99006035070854903</v>
      </c>
      <c r="I38" s="82">
        <v>0.98925097127705253</v>
      </c>
      <c r="J38" s="82">
        <v>0.9892787352574125</v>
      </c>
      <c r="K38" s="82">
        <v>0.99122914329207734</v>
      </c>
      <c r="L38" s="82">
        <v>0.99282296057416308</v>
      </c>
      <c r="M38" s="82">
        <v>0.99224925333333336</v>
      </c>
      <c r="N38" s="82">
        <v>0.99073189900212144</v>
      </c>
      <c r="O38" s="82">
        <v>0.99058522472499055</v>
      </c>
      <c r="P38" s="82">
        <v>0.99191398697217215</v>
      </c>
      <c r="Q38" s="82">
        <f>'RSF.2'!Q39/'RSF.2'!Q$43</f>
        <v>0.99073189984553167</v>
      </c>
      <c r="R38" s="82">
        <f>'RSF.2'!R39/'RSF.2'!R$43</f>
        <v>0.99295023347432876</v>
      </c>
      <c r="S38" s="82">
        <f>'RSF.2'!S39/'RSF.2'!S$43</f>
        <v>0.99279323501529226</v>
      </c>
      <c r="T38" s="82">
        <f>'RSF.2'!T39/'RSF.2'!T$43</f>
        <v>0.9923960760329531</v>
      </c>
      <c r="U38" s="82">
        <f>'RSF.2'!U39/'RSF.2'!U$43</f>
        <v>0.99323163979694906</v>
      </c>
      <c r="V38" s="82">
        <f>'RSF.2'!V39/'RSF.2'!V$43</f>
        <v>0.99199695967098611</v>
      </c>
      <c r="W38" s="82">
        <f>'RSF.2'!W39/'RSF.2'!W$43</f>
        <v>0.99145932991459329</v>
      </c>
    </row>
    <row r="39" spans="2:23" x14ac:dyDescent="0.2">
      <c r="B39" s="26"/>
      <c r="C39" s="91" t="s">
        <v>100</v>
      </c>
      <c r="D39" s="9"/>
      <c r="E39" s="83">
        <v>1.5691965885472655E-3</v>
      </c>
      <c r="F39" s="83">
        <v>2.7406978959358241E-3</v>
      </c>
      <c r="G39" s="83">
        <v>3.6523124531649656E-3</v>
      </c>
      <c r="H39" s="83">
        <v>8.0823565588597057E-3</v>
      </c>
      <c r="I39" s="83">
        <v>8.3326138795121601E-3</v>
      </c>
      <c r="J39" s="83">
        <v>9.382423005217291E-3</v>
      </c>
      <c r="K39" s="83">
        <v>8.0166023959635912E-3</v>
      </c>
      <c r="L39" s="83">
        <v>6.2238928354219061E-3</v>
      </c>
      <c r="M39" s="83">
        <v>6.0080533333333333E-3</v>
      </c>
      <c r="N39" s="83">
        <v>6.6738397482926934E-3</v>
      </c>
      <c r="O39" s="83">
        <v>6.8046113955889985E-3</v>
      </c>
      <c r="P39" s="83">
        <v>6.2288583642191612E-3</v>
      </c>
      <c r="Q39" s="83">
        <f>'RSF.2'!Q40/'RSF.2'!Q$43</f>
        <v>6.6738501112308356E-3</v>
      </c>
      <c r="R39" s="83">
        <f>'RSF.2'!R40/'RSF.2'!R$43</f>
        <v>5.7652998846940027E-3</v>
      </c>
      <c r="S39" s="83">
        <f>'RSF.2'!S40/'RSF.2'!S$43</f>
        <v>5.6590785171942359E-3</v>
      </c>
      <c r="T39" s="83">
        <f>'RSF.2'!T40/'RSF.2'!T$43</f>
        <v>5.7578482530543078E-3</v>
      </c>
      <c r="U39" s="83">
        <f>'RSF.2'!U40/'RSF.2'!U$43</f>
        <v>4.9565001486950051E-3</v>
      </c>
      <c r="V39" s="83">
        <f>'RSF.2'!V40/'RSF.2'!V$43</f>
        <v>5.757720236706277E-3</v>
      </c>
      <c r="W39" s="83">
        <f>'RSF.2'!W40/'RSF.2'!W$43</f>
        <v>6.1308800613088009E-3</v>
      </c>
    </row>
    <row r="40" spans="2:23" x14ac:dyDescent="0.2">
      <c r="B40" s="26"/>
      <c r="C40" s="89" t="s">
        <v>18</v>
      </c>
      <c r="E40" s="15">
        <v>1.4584677130366226E-4</v>
      </c>
      <c r="F40" s="15">
        <v>6.7845831670177521E-5</v>
      </c>
      <c r="G40" s="15">
        <v>1.7990340116949238E-5</v>
      </c>
      <c r="H40" s="15">
        <v>4.7016961766256312E-4</v>
      </c>
      <c r="I40" s="15">
        <v>1.2020036618592184E-3</v>
      </c>
      <c r="J40" s="15">
        <v>6.9900220396311116E-4</v>
      </c>
      <c r="K40" s="15">
        <v>4.7605952648319149E-4</v>
      </c>
      <c r="L40" s="15">
        <v>7.7162660493653823E-4</v>
      </c>
      <c r="M40" s="15">
        <v>1.5314933333333335E-3</v>
      </c>
      <c r="N40" s="15">
        <v>2.1251176448984989E-3</v>
      </c>
      <c r="O40" s="15">
        <v>2.1205600005140763E-3</v>
      </c>
      <c r="P40" s="15">
        <v>1.3882773917788934E-3</v>
      </c>
      <c r="Q40" s="15">
        <f>'RSF.2'!Q41/'RSF.2'!Q$43</f>
        <v>2.1251167020852786E-3</v>
      </c>
      <c r="R40" s="15">
        <f>'RSF.2'!R41/'RSF.2'!R$43</f>
        <v>3.1956666027533346E-4</v>
      </c>
      <c r="S40" s="15">
        <f>'RSF.2'!S41/'RSF.2'!S$43</f>
        <v>3.1159770643534056E-4</v>
      </c>
      <c r="T40" s="15">
        <f>'RSF.2'!T41/'RSF.2'!T$43</f>
        <v>6.6649730148150832E-4</v>
      </c>
      <c r="U40" s="15">
        <f>'RSF.2'!U41/'RSF.2'!U$43</f>
        <v>7.7706002331180072E-4</v>
      </c>
      <c r="V40" s="15">
        <f>'RSF.2'!V41/'RSF.2'!V$43</f>
        <v>8.8865003653339051E-4</v>
      </c>
      <c r="W40" s="15">
        <f>'RSF.2'!W41/'RSF.2'!W$43</f>
        <v>1.0384800103848001E-3</v>
      </c>
    </row>
    <row r="41" spans="2:23" x14ac:dyDescent="0.2">
      <c r="B41" s="26"/>
      <c r="C41" s="91" t="s">
        <v>65</v>
      </c>
      <c r="D41" s="9"/>
      <c r="E41" s="83">
        <v>0</v>
      </c>
      <c r="F41" s="83">
        <v>0</v>
      </c>
      <c r="G41" s="83">
        <v>0</v>
      </c>
      <c r="H41" s="83">
        <v>1.3872200171581547E-3</v>
      </c>
      <c r="I41" s="83">
        <v>1.2144111815761633E-3</v>
      </c>
      <c r="J41" s="83">
        <v>6.398395334070901E-4</v>
      </c>
      <c r="K41" s="83">
        <v>2.7819478547597587E-4</v>
      </c>
      <c r="L41" s="83">
        <v>1.8151998547840116E-4</v>
      </c>
      <c r="M41" s="83">
        <v>2.1120000000000001E-4</v>
      </c>
      <c r="N41" s="83">
        <v>4.6914360468729664E-4</v>
      </c>
      <c r="O41" s="83">
        <v>4.8960387890657081E-4</v>
      </c>
      <c r="P41" s="83">
        <v>4.688772718297573E-4</v>
      </c>
      <c r="Q41" s="83">
        <f>'RSF.2'!Q42/'RSF.2'!Q$43</f>
        <v>4.6913334115222235E-4</v>
      </c>
      <c r="R41" s="83">
        <f>'RSF.2'!R42/'RSF.2'!R$43</f>
        <v>9.6489998070200037E-4</v>
      </c>
      <c r="S41" s="83">
        <f>'RSF.2'!S42/'RSF.2'!S$43</f>
        <v>1.2360887610782358E-3</v>
      </c>
      <c r="T41" s="83">
        <f>'RSF.2'!T42/'RSF.2'!T$43</f>
        <v>1.1795784125111783E-3</v>
      </c>
      <c r="U41" s="83">
        <f>'RSF.2'!U42/'RSF.2'!U$43</f>
        <v>1.0348000310440009E-3</v>
      </c>
      <c r="V41" s="83">
        <f>'RSF.2'!V42/'RSF.2'!V$43</f>
        <v>1.3566700557742135E-3</v>
      </c>
      <c r="W41" s="83">
        <f>'RSF.2'!W42/'RSF.2'!W$43</f>
        <v>1.3713100137131E-3</v>
      </c>
    </row>
    <row r="42" spans="2:23" x14ac:dyDescent="0.2">
      <c r="B42" s="26"/>
      <c r="C42" s="114" t="s">
        <v>7</v>
      </c>
      <c r="D42" s="121"/>
      <c r="E42" s="122">
        <v>1</v>
      </c>
      <c r="F42" s="122">
        <v>1</v>
      </c>
      <c r="G42" s="122">
        <v>1</v>
      </c>
      <c r="H42" s="122">
        <v>1</v>
      </c>
      <c r="I42" s="122">
        <v>1</v>
      </c>
      <c r="J42" s="122">
        <v>1</v>
      </c>
      <c r="K42" s="122">
        <v>1</v>
      </c>
      <c r="L42" s="122">
        <v>1</v>
      </c>
      <c r="M42" s="122">
        <v>1</v>
      </c>
      <c r="N42" s="122">
        <v>1</v>
      </c>
      <c r="O42" s="122">
        <v>1</v>
      </c>
      <c r="P42" s="122">
        <v>1</v>
      </c>
      <c r="Q42" s="122">
        <f>'RSF.2'!Q43/'RSF.2'!Q$43</f>
        <v>1</v>
      </c>
      <c r="R42" s="122">
        <f>'RSF.2'!R43/'RSF.2'!R$43</f>
        <v>1</v>
      </c>
      <c r="S42" s="122">
        <f>'RSF.2'!S43/'RSF.2'!S$43</f>
        <v>1</v>
      </c>
      <c r="T42" s="122">
        <f>'RSF.2'!T43/'RSF.2'!T$43</f>
        <v>1</v>
      </c>
      <c r="U42" s="122">
        <f>'RSF.2'!U43/'RSF.2'!U$43</f>
        <v>1</v>
      </c>
      <c r="V42" s="122">
        <f>'RSF.2'!V43/'RSF.2'!V$43</f>
        <v>1</v>
      </c>
      <c r="W42" s="122">
        <f>'RSF.2'!W43/'RSF.2'!W$43</f>
        <v>1</v>
      </c>
    </row>
    <row r="43" spans="2:23" x14ac:dyDescent="0.2">
      <c r="B43" s="107" t="s">
        <v>7</v>
      </c>
      <c r="C43" s="203" t="s">
        <v>11</v>
      </c>
      <c r="D43" s="20" t="s">
        <v>1</v>
      </c>
      <c r="E43" s="82">
        <v>1.7683293915287036E-2</v>
      </c>
      <c r="F43" s="82">
        <v>1.7354081005214631E-2</v>
      </c>
      <c r="G43" s="82">
        <v>1.8527187569260566E-2</v>
      </c>
      <c r="H43" s="82">
        <v>2.6353475571602818E-2</v>
      </c>
      <c r="I43" s="82">
        <v>2.80896256848569E-2</v>
      </c>
      <c r="J43" s="82">
        <v>2.6900278102687133E-2</v>
      </c>
      <c r="K43" s="82">
        <v>3.0326668046572546E-2</v>
      </c>
      <c r="L43" s="82">
        <v>3.2425615610892612E-2</v>
      </c>
      <c r="M43" s="82">
        <v>3.1636728958631219E-2</v>
      </c>
      <c r="N43" s="82">
        <v>4.443744954064819E-2</v>
      </c>
      <c r="O43" s="82">
        <v>4.7369187932440278E-2</v>
      </c>
      <c r="P43" s="82">
        <v>4.8116484208505547E-2</v>
      </c>
      <c r="Q43" s="82">
        <f>'RSF.2'!Q44/'RSF.2'!Q$56</f>
        <v>4.7179236823930784E-2</v>
      </c>
      <c r="R43" s="82">
        <f>'RSF.2'!R44/'RSF.2'!R$56</f>
        <v>4.8546956957948403E-2</v>
      </c>
      <c r="S43" s="82">
        <f>'RSF.2'!S44/'RSF.2'!S$56</f>
        <v>4.830047576923778E-2</v>
      </c>
      <c r="T43" s="82">
        <f>'RSF.2'!T44/'RSF.2'!T$56</f>
        <v>6.2879278412698428E-2</v>
      </c>
      <c r="U43" s="82">
        <f>'RSF.2'!U44/'RSF.2'!U$56</f>
        <v>6.6036219015873018E-2</v>
      </c>
      <c r="V43" s="82">
        <f>'RSF.2'!V44/'RSF.2'!V$56</f>
        <v>6.6626968222222235E-2</v>
      </c>
      <c r="W43" s="82">
        <f>'RSF.2'!W44/'RSF.2'!W$56</f>
        <v>6.4505116782425931E-2</v>
      </c>
    </row>
    <row r="44" spans="2:23" x14ac:dyDescent="0.2">
      <c r="B44" s="26"/>
      <c r="C44" s="204"/>
      <c r="D44" s="7" t="s">
        <v>9</v>
      </c>
      <c r="E44" s="47">
        <v>3.3704095893356267E-2</v>
      </c>
      <c r="F44" s="47">
        <v>3.3998437480424894E-2</v>
      </c>
      <c r="G44" s="47">
        <v>3.5826173897839306E-2</v>
      </c>
      <c r="H44" s="47">
        <v>3.4101539555254218E-2</v>
      </c>
      <c r="I44" s="47">
        <v>3.5848948373233658E-2</v>
      </c>
      <c r="J44" s="47">
        <v>3.6022793399830749E-2</v>
      </c>
      <c r="K44" s="47">
        <v>3.4493509068373909E-2</v>
      </c>
      <c r="L44" s="47">
        <v>3.3927775592866694E-2</v>
      </c>
      <c r="M44" s="47">
        <v>3.4691863251689485E-2</v>
      </c>
      <c r="N44" s="47">
        <v>3.3125226459282335E-2</v>
      </c>
      <c r="O44" s="47">
        <v>3.3242221421808243E-2</v>
      </c>
      <c r="P44" s="47">
        <v>3.4259917782317455E-2</v>
      </c>
      <c r="Q44" s="47">
        <f>'RSF.2'!Q45/'RSF.2'!Q$56</f>
        <v>3.421104678070349E-2</v>
      </c>
      <c r="R44" s="47">
        <f>'RSF.2'!R45/'RSF.2'!R$56</f>
        <v>3.3698446868857347E-2</v>
      </c>
      <c r="S44" s="47">
        <f>'RSF.2'!S45/'RSF.2'!S$56</f>
        <v>3.2794657142063491E-2</v>
      </c>
      <c r="T44" s="47">
        <f>'RSF.2'!T45/'RSF.2'!T$56</f>
        <v>3.1979245873015871E-2</v>
      </c>
      <c r="U44" s="47">
        <f>'RSF.2'!U45/'RSF.2'!U$56</f>
        <v>3.1464020000000002E-2</v>
      </c>
      <c r="V44" s="47">
        <f>'RSF.2'!V45/'RSF.2'!V$56</f>
        <v>3.1373276571428577E-2</v>
      </c>
      <c r="W44" s="47">
        <f>'RSF.2'!W45/'RSF.2'!W$56</f>
        <v>3.1604658901494255E-2</v>
      </c>
    </row>
    <row r="45" spans="2:23" x14ac:dyDescent="0.2">
      <c r="B45" s="26"/>
      <c r="C45" s="204"/>
      <c r="D45" s="7" t="s">
        <v>8</v>
      </c>
      <c r="E45" s="47">
        <v>0.14138491722210275</v>
      </c>
      <c r="F45" s="47">
        <v>0.14120673817673043</v>
      </c>
      <c r="G45" s="47">
        <v>0.13884735504801177</v>
      </c>
      <c r="H45" s="47">
        <v>0.15030656311428783</v>
      </c>
      <c r="I45" s="47">
        <v>0.14928565295730567</v>
      </c>
      <c r="J45" s="47">
        <v>0.14811922138186229</v>
      </c>
      <c r="K45" s="47">
        <v>0.14008269594030037</v>
      </c>
      <c r="L45" s="47">
        <v>0.13865395833615252</v>
      </c>
      <c r="M45" s="47">
        <v>0.13778262157573576</v>
      </c>
      <c r="N45" s="47">
        <v>0.13177261842055413</v>
      </c>
      <c r="O45" s="47">
        <v>0.13302771099633032</v>
      </c>
      <c r="P45" s="47">
        <v>0.13513108252837142</v>
      </c>
      <c r="Q45" s="47">
        <f>'RSF.2'!Q46/'RSF.2'!Q$56</f>
        <v>0.13469248044897494</v>
      </c>
      <c r="R45" s="47">
        <f>'RSF.2'!R46/'RSF.2'!R$56</f>
        <v>0.13349782746765365</v>
      </c>
      <c r="S45" s="47">
        <f>'RSF.2'!S46/'RSF.2'!S$56</f>
        <v>0.13232120832450311</v>
      </c>
      <c r="T45" s="47">
        <f>'RSF.2'!T46/'RSF.2'!T$56</f>
        <v>0.12416658095238095</v>
      </c>
      <c r="U45" s="47">
        <f>'RSF.2'!U46/'RSF.2'!U$56</f>
        <v>0.12220635749206349</v>
      </c>
      <c r="V45" s="47">
        <f>'RSF.2'!V46/'RSF.2'!V$56</f>
        <v>0.12265984126984129</v>
      </c>
      <c r="W45" s="47">
        <f>'RSF.2'!W46/'RSF.2'!W$56</f>
        <v>0.11939636058377191</v>
      </c>
    </row>
    <row r="46" spans="2:23" x14ac:dyDescent="0.2">
      <c r="B46" s="26"/>
      <c r="C46" s="204"/>
      <c r="D46" s="7" t="s">
        <v>2</v>
      </c>
      <c r="E46" s="47">
        <v>0.28928096108363793</v>
      </c>
      <c r="F46" s="47">
        <v>0.30237633994463975</v>
      </c>
      <c r="G46" s="47">
        <v>0.3147323197737365</v>
      </c>
      <c r="H46" s="47">
        <v>0.30403939377179834</v>
      </c>
      <c r="I46" s="47">
        <v>0.30016636329331314</v>
      </c>
      <c r="J46" s="47">
        <v>0.2924572482969478</v>
      </c>
      <c r="K46" s="47">
        <v>0.29301463454990412</v>
      </c>
      <c r="L46" s="47">
        <v>0.29582770045006757</v>
      </c>
      <c r="M46" s="47">
        <v>0.29745784088982213</v>
      </c>
      <c r="N46" s="47">
        <v>0.30607369352058955</v>
      </c>
      <c r="O46" s="47">
        <v>0.30175634694200976</v>
      </c>
      <c r="P46" s="47">
        <v>0.29654161705683096</v>
      </c>
      <c r="Q46" s="47">
        <f>'RSF.2'!Q47/'RSF.2'!Q$56</f>
        <v>0.30111040100370134</v>
      </c>
      <c r="R46" s="47">
        <f>'RSF.2'!R47/'RSF.2'!R$56</f>
        <v>0.29905128246097434</v>
      </c>
      <c r="S46" s="47">
        <f>'RSF.2'!S47/'RSF.2'!S$56</f>
        <v>0.29817137381666847</v>
      </c>
      <c r="T46" s="47">
        <f>'RSF.2'!T47/'RSF.2'!T$56</f>
        <v>0.29531715206349207</v>
      </c>
      <c r="U46" s="47">
        <f>'RSF.2'!U47/'RSF.2'!U$56</f>
        <v>0.29901957152380954</v>
      </c>
      <c r="V46" s="47">
        <f>'RSF.2'!V47/'RSF.2'!V$56</f>
        <v>0.29806428215873021</v>
      </c>
      <c r="W46" s="47">
        <f>'RSF.2'!W47/'RSF.2'!W$56</f>
        <v>0.31550573577880464</v>
      </c>
    </row>
    <row r="47" spans="2:23" x14ac:dyDescent="0.2">
      <c r="B47" s="26"/>
      <c r="C47" s="204"/>
      <c r="D47" s="7" t="s">
        <v>3</v>
      </c>
      <c r="E47" s="47">
        <v>0.11921527628466996</v>
      </c>
      <c r="F47" s="47">
        <v>0.12473188145080547</v>
      </c>
      <c r="G47" s="47">
        <v>0.11820070646731834</v>
      </c>
      <c r="H47" s="47">
        <v>9.995780543210725E-2</v>
      </c>
      <c r="I47" s="47">
        <v>9.8589613454642955E-2</v>
      </c>
      <c r="J47" s="47">
        <v>0.10354885067061287</v>
      </c>
      <c r="K47" s="47">
        <v>0.10853744352193798</v>
      </c>
      <c r="L47" s="47">
        <v>0.10855559069733292</v>
      </c>
      <c r="M47" s="47">
        <v>0.10363992285815235</v>
      </c>
      <c r="N47" s="47">
        <v>9.3613003103369521E-2</v>
      </c>
      <c r="O47" s="47">
        <v>9.3495963828381379E-2</v>
      </c>
      <c r="P47" s="47">
        <v>9.6707286077309093E-2</v>
      </c>
      <c r="Q47" s="47">
        <f>'RSF.2'!Q48/'RSF.2'!Q$56</f>
        <v>9.6156900320523014E-2</v>
      </c>
      <c r="R47" s="47">
        <f>'RSF.2'!R48/'RSF.2'!R$56</f>
        <v>9.5640953907179069E-2</v>
      </c>
      <c r="S47" s="47">
        <f>'RSF.2'!S48/'RSF.2'!S$56</f>
        <v>9.6466664543142081E-2</v>
      </c>
      <c r="T47" s="47">
        <f>'RSF.2'!T48/'RSF.2'!T$56</f>
        <v>8.901072885714284E-2</v>
      </c>
      <c r="U47" s="47">
        <f>'RSF.2'!U48/'RSF.2'!U$56</f>
        <v>8.7583347999999991E-2</v>
      </c>
      <c r="V47" s="47">
        <f>'RSF.2'!V48/'RSF.2'!V$56</f>
        <v>8.7366296285714296E-2</v>
      </c>
      <c r="W47" s="47">
        <f>'RSF.2'!W48/'RSF.2'!W$56</f>
        <v>8.3677094205105121E-2</v>
      </c>
    </row>
    <row r="48" spans="2:23" x14ac:dyDescent="0.2">
      <c r="B48" s="26"/>
      <c r="C48" s="204"/>
      <c r="D48" s="7" t="s">
        <v>4</v>
      </c>
      <c r="E48" s="47">
        <v>0.22547376908191785</v>
      </c>
      <c r="F48" s="47">
        <v>0.21281052789401325</v>
      </c>
      <c r="G48" s="47">
        <v>0.20520540162477494</v>
      </c>
      <c r="H48" s="47">
        <v>0.20432227917920467</v>
      </c>
      <c r="I48" s="47">
        <v>0.21118000882259352</v>
      </c>
      <c r="J48" s="47">
        <v>0.21211008274348001</v>
      </c>
      <c r="K48" s="47">
        <v>0.21181370518569642</v>
      </c>
      <c r="L48" s="47">
        <v>0.21007942147904693</v>
      </c>
      <c r="M48" s="47">
        <v>0.20987821166200465</v>
      </c>
      <c r="N48" s="47">
        <v>0.20353773444251946</v>
      </c>
      <c r="O48" s="47">
        <v>0.20246171925845041</v>
      </c>
      <c r="P48" s="47">
        <v>0.20214836980500231</v>
      </c>
      <c r="Q48" s="47">
        <f>'RSF.2'!Q49/'RSF.2'!Q$56</f>
        <v>0.2017767173392557</v>
      </c>
      <c r="R48" s="47">
        <f>'RSF.2'!R49/'RSF.2'!R$56</f>
        <v>0.20005471120032828</v>
      </c>
      <c r="S48" s="47">
        <f>'RSF.2'!S49/'RSF.2'!S$56</f>
        <v>0.20075096903224909</v>
      </c>
      <c r="T48" s="47">
        <f>'RSF.2'!T49/'RSF.2'!T$56</f>
        <v>0.19719408952380954</v>
      </c>
      <c r="U48" s="47">
        <f>'RSF.2'!U49/'RSF.2'!U$56</f>
        <v>0.19846992850793652</v>
      </c>
      <c r="V48" s="47">
        <f>'RSF.2'!V49/'RSF.2'!V$56</f>
        <v>0.19768548041269846</v>
      </c>
      <c r="W48" s="47">
        <f>'RSF.2'!W49/'RSF.2'!W$56</f>
        <v>0.19369236631489115</v>
      </c>
    </row>
    <row r="49" spans="1:23" x14ac:dyDescent="0.2">
      <c r="B49" s="26"/>
      <c r="C49" s="204"/>
      <c r="D49" s="7" t="s">
        <v>5</v>
      </c>
      <c r="E49" s="47">
        <v>7.3588583100408528E-2</v>
      </c>
      <c r="F49" s="47">
        <v>7.0647843543254929E-2</v>
      </c>
      <c r="G49" s="47">
        <v>7.1040170610053702E-2</v>
      </c>
      <c r="H49" s="47">
        <v>6.4445553892750959E-2</v>
      </c>
      <c r="I49" s="47">
        <v>6.5485500741336619E-2</v>
      </c>
      <c r="J49" s="47">
        <v>6.3902280763322994E-2</v>
      </c>
      <c r="K49" s="47">
        <v>6.2520149519495916E-2</v>
      </c>
      <c r="L49" s="47">
        <v>6.1471703262339562E-2</v>
      </c>
      <c r="M49" s="47">
        <v>6.1931569319788091E-2</v>
      </c>
      <c r="N49" s="47">
        <v>5.6714328503438993E-2</v>
      </c>
      <c r="O49" s="47">
        <v>5.5708600042440944E-2</v>
      </c>
      <c r="P49" s="47">
        <v>5.43556354732821E-2</v>
      </c>
      <c r="Q49" s="47">
        <f>'RSF.2'!Q50/'RSF.2'!Q$56</f>
        <v>5.3452826844842746E-2</v>
      </c>
      <c r="R49" s="47">
        <f>'RSF.2'!R50/'RSF.2'!R$56</f>
        <v>5.2510503648396357E-2</v>
      </c>
      <c r="S49" s="47">
        <f>'RSF.2'!S50/'RSF.2'!S$56</f>
        <v>5.2527505856447797E-2</v>
      </c>
      <c r="T49" s="47">
        <f>'RSF.2'!T50/'RSF.2'!T$56</f>
        <v>4.8870093047619044E-2</v>
      </c>
      <c r="U49" s="47">
        <f>'RSF.2'!U50/'RSF.2'!U$56</f>
        <v>4.8922366000000009E-2</v>
      </c>
      <c r="V49" s="47">
        <f>'RSF.2'!V50/'RSF.2'!V$56</f>
        <v>4.7855697619047628E-2</v>
      </c>
      <c r="W49" s="47">
        <f>'RSF.2'!W50/'RSF.2'!W$56</f>
        <v>4.3465994826821487E-2</v>
      </c>
    </row>
    <row r="50" spans="1:23" x14ac:dyDescent="0.2">
      <c r="B50" s="26"/>
      <c r="C50" s="204"/>
      <c r="D50" s="7" t="s">
        <v>6</v>
      </c>
      <c r="E50" s="47">
        <v>8.6528488497097392E-2</v>
      </c>
      <c r="F50" s="47">
        <v>8.3778200316547355E-2</v>
      </c>
      <c r="G50" s="47">
        <v>8.4182134683951429E-2</v>
      </c>
      <c r="H50" s="47">
        <v>9.1266287641440944E-2</v>
      </c>
      <c r="I50" s="47">
        <v>8.4838880586328325E-2</v>
      </c>
      <c r="J50" s="47">
        <v>9.003073739637843E-2</v>
      </c>
      <c r="K50" s="47">
        <v>9.2879897702408717E-2</v>
      </c>
      <c r="L50" s="47">
        <v>9.23558748917295E-2</v>
      </c>
      <c r="M50" s="47">
        <v>9.442565293088577E-2</v>
      </c>
      <c r="N50" s="47">
        <v>0.10253622249715814</v>
      </c>
      <c r="O50" s="47">
        <v>0.10501017241145566</v>
      </c>
      <c r="P50" s="47">
        <v>0.10430934739477739</v>
      </c>
      <c r="Q50" s="47">
        <f>'RSF.2'!Q51/'RSF.2'!Q$56</f>
        <v>0.1041819603472732</v>
      </c>
      <c r="R50" s="47">
        <f>'RSF.2'!R51/'RSF.2'!R$56</f>
        <v>0.10928198398902522</v>
      </c>
      <c r="S50" s="47">
        <f>'RSF.2'!S51/'RSF.2'!S$56</f>
        <v>0.11122151622002679</v>
      </c>
      <c r="T50" s="47">
        <f>'RSF.2'!T51/'RSF.2'!T$56</f>
        <v>0.11247376476190477</v>
      </c>
      <c r="U50" s="47">
        <f>'RSF.2'!U51/'RSF.2'!U$56</f>
        <v>0.11196722650793653</v>
      </c>
      <c r="V50" s="47">
        <f>'RSF.2'!V51/'RSF.2'!V$56</f>
        <v>0.1126709337777778</v>
      </c>
      <c r="W50" s="47">
        <f>'RSF.2'!W51/'RSF.2'!W$56</f>
        <v>0.11378245057234289</v>
      </c>
    </row>
    <row r="51" spans="1:23" x14ac:dyDescent="0.2">
      <c r="B51" s="26"/>
      <c r="C51" s="205"/>
      <c r="D51" s="20" t="s">
        <v>7</v>
      </c>
      <c r="E51" s="82">
        <v>0.9868593850784777</v>
      </c>
      <c r="F51" s="82">
        <v>0.9869040498116306</v>
      </c>
      <c r="G51" s="82">
        <v>0.98656144967494652</v>
      </c>
      <c r="H51" s="82">
        <v>0.97479289815844705</v>
      </c>
      <c r="I51" s="82">
        <v>0.97348459391361086</v>
      </c>
      <c r="J51" s="82">
        <v>0.97309149275512219</v>
      </c>
      <c r="K51" s="82">
        <v>0.97366870353469004</v>
      </c>
      <c r="L51" s="82">
        <v>0.97329764032042831</v>
      </c>
      <c r="M51" s="82">
        <v>0.97144441144670957</v>
      </c>
      <c r="N51" s="82">
        <v>0.97181027648756046</v>
      </c>
      <c r="O51" s="82">
        <v>0.97207192283331689</v>
      </c>
      <c r="P51" s="82">
        <v>0.97156974032639642</v>
      </c>
      <c r="Q51" s="82">
        <f>'RSF.2'!Q52/'RSF.2'!Q$56</f>
        <v>0.97276156990920515</v>
      </c>
      <c r="R51" s="82">
        <f>'RSF.2'!R52/'RSF.2'!R$56</f>
        <v>0.97228266650036288</v>
      </c>
      <c r="S51" s="82">
        <f>'RSF.2'!S52/'RSF.2'!S$56</f>
        <v>0.97255437070433859</v>
      </c>
      <c r="T51" s="82">
        <f>'RSF.2'!T52/'RSF.2'!T$56</f>
        <v>0.96189093349206356</v>
      </c>
      <c r="U51" s="82">
        <f>'RSF.2'!U52/'RSF.2'!U$56</f>
        <v>0.96566903704761908</v>
      </c>
      <c r="V51" s="82">
        <f>'RSF.2'!V52/'RSF.2'!V$56</f>
        <v>0.96430277631746042</v>
      </c>
      <c r="W51" s="82">
        <f>'RSF.2'!W52/'RSF.2'!W$56</f>
        <v>0.96562977796565741</v>
      </c>
    </row>
    <row r="52" spans="1:23" x14ac:dyDescent="0.2">
      <c r="B52" s="26"/>
      <c r="C52" s="91" t="s">
        <v>100</v>
      </c>
      <c r="D52" s="9"/>
      <c r="E52" s="83">
        <v>1.1307568264889271E-2</v>
      </c>
      <c r="F52" s="83">
        <v>1.1180805074311878E-2</v>
      </c>
      <c r="G52" s="83">
        <v>1.1418812636764308E-2</v>
      </c>
      <c r="H52" s="83">
        <v>2.1659524370376441E-2</v>
      </c>
      <c r="I52" s="83">
        <v>2.2529297623238728E-2</v>
      </c>
      <c r="J52" s="83">
        <v>2.3025433148587831E-2</v>
      </c>
      <c r="K52" s="83">
        <v>2.295770663163722E-2</v>
      </c>
      <c r="L52" s="83">
        <v>2.3519811717762261E-2</v>
      </c>
      <c r="M52" s="83">
        <v>2.4713948424087997E-2</v>
      </c>
      <c r="N52" s="83">
        <v>2.5001298971412039E-2</v>
      </c>
      <c r="O52" s="83">
        <v>2.4579173675408638E-2</v>
      </c>
      <c r="P52" s="83">
        <v>2.478577765685195E-2</v>
      </c>
      <c r="Q52" s="83">
        <f>'RSF.2'!Q53/'RSF.2'!Q$56</f>
        <v>2.3169736743899123E-2</v>
      </c>
      <c r="R52" s="83">
        <f>'RSF.2'!R53/'RSF.2'!R$56</f>
        <v>2.4171123478360076E-2</v>
      </c>
      <c r="S52" s="83">
        <f>'RSF.2'!S53/'RSF.2'!S$56</f>
        <v>2.3664151081219862E-2</v>
      </c>
      <c r="T52" s="83">
        <f>'RSF.2'!T53/'RSF.2'!T$56</f>
        <v>3.2139710857142852E-2</v>
      </c>
      <c r="U52" s="83">
        <f>'RSF.2'!U53/'RSF.2'!U$56</f>
        <v>2.7676453587301583E-2</v>
      </c>
      <c r="V52" s="83">
        <f>'RSF.2'!V53/'RSF.2'!V$56</f>
        <v>2.933768761904762E-2</v>
      </c>
      <c r="W52" s="83">
        <f>'RSF.2'!W53/'RSF.2'!W$56</f>
        <v>2.7860884470598701E-2</v>
      </c>
    </row>
    <row r="53" spans="1:23" x14ac:dyDescent="0.2">
      <c r="B53" s="26"/>
      <c r="C53" s="89" t="s">
        <v>18</v>
      </c>
      <c r="D53" s="7"/>
      <c r="E53" s="47">
        <v>5.1096538378843251E-4</v>
      </c>
      <c r="F53" s="47">
        <v>6.7564614089529729E-4</v>
      </c>
      <c r="G53" s="47">
        <v>7.2456482945732804E-4</v>
      </c>
      <c r="H53" s="47">
        <v>1.6760244399010023E-3</v>
      </c>
      <c r="I53" s="47">
        <v>1.9475984231594871E-3</v>
      </c>
      <c r="J53" s="47">
        <v>1.8269910760441831E-3</v>
      </c>
      <c r="K53" s="47">
        <v>1.7590959573585082E-3</v>
      </c>
      <c r="L53" s="47">
        <v>1.7540999789508003E-3</v>
      </c>
      <c r="M53" s="47">
        <v>2.146502025506483E-3</v>
      </c>
      <c r="N53" s="47">
        <v>1.2528668536423324E-3</v>
      </c>
      <c r="O53" s="47">
        <v>1.5814845819907076E-3</v>
      </c>
      <c r="P53" s="47">
        <v>1.8383463302666569E-3</v>
      </c>
      <c r="Q53" s="47">
        <f>'RSF.2'!Q54/'RSF.2'!Q$56</f>
        <v>2.213400007378E-3</v>
      </c>
      <c r="R53" s="47">
        <f>'RSF.2'!R54/'RSF.2'!R$56</f>
        <v>1.6960300101761803E-3</v>
      </c>
      <c r="S53" s="47">
        <f>'RSF.2'!S54/'RSF.2'!S$56</f>
        <v>1.7218701393676382E-3</v>
      </c>
      <c r="T53" s="47">
        <f>'RSF.2'!T54/'RSF.2'!T$56</f>
        <v>2.3218059682539685E-3</v>
      </c>
      <c r="U53" s="47">
        <f>'RSF.2'!U54/'RSF.2'!U$56</f>
        <v>2.7252210158730159E-3</v>
      </c>
      <c r="V53" s="47">
        <f>'RSF.2'!V54/'RSF.2'!V$56</f>
        <v>2.3812765396825403E-3</v>
      </c>
      <c r="W53" s="47">
        <f>'RSF.2'!W54/'RSF.2'!W$56</f>
        <v>2.3416000232716703E-3</v>
      </c>
    </row>
    <row r="54" spans="1:23" x14ac:dyDescent="0.2">
      <c r="B54" s="26"/>
      <c r="C54" s="91" t="s">
        <v>65</v>
      </c>
      <c r="D54" s="9"/>
      <c r="E54" s="83">
        <v>1.3219737690819179E-3</v>
      </c>
      <c r="F54" s="83">
        <v>1.2394989731620662E-3</v>
      </c>
      <c r="G54" s="83">
        <v>1.2951646565516201E-3</v>
      </c>
      <c r="H54" s="83">
        <v>1.8715675716000843E-3</v>
      </c>
      <c r="I54" s="83">
        <v>2.0385100399909644E-3</v>
      </c>
      <c r="J54" s="83">
        <v>2.0560830202456882E-3</v>
      </c>
      <c r="K54" s="83">
        <v>1.6144938763142944E-3</v>
      </c>
      <c r="L54" s="83">
        <v>1.4284479828586241E-3</v>
      </c>
      <c r="M54" s="83">
        <v>1.6951381036960915E-3</v>
      </c>
      <c r="N54" s="83">
        <v>1.9355576873853226E-3</v>
      </c>
      <c r="O54" s="83">
        <v>1.7674189092837186E-3</v>
      </c>
      <c r="P54" s="83">
        <v>1.8061356864850968E-3</v>
      </c>
      <c r="Q54" s="83">
        <f>'RSF.2'!Q55/'RSF.2'!Q$56</f>
        <v>1.8552933395176443E-3</v>
      </c>
      <c r="R54" s="83">
        <f>'RSF.2'!R55/'RSF.2'!R$56</f>
        <v>1.85018001110108E-3</v>
      </c>
      <c r="S54" s="83">
        <f>'RSF.2'!S55/'RSF.2'!S$56</f>
        <v>2.0596079798357804E-3</v>
      </c>
      <c r="T54" s="83">
        <f>'RSF.2'!T55/'RSF.2'!T$56</f>
        <v>3.6475472063492074E-3</v>
      </c>
      <c r="U54" s="83">
        <f>'RSF.2'!U55/'RSF.2'!U$56</f>
        <v>3.9292855238095238E-3</v>
      </c>
      <c r="V54" s="83">
        <f>'RSF.2'!V55/'RSF.2'!V$56</f>
        <v>3.9782595238095249E-3</v>
      </c>
      <c r="W54" s="83">
        <f>'RSF.2'!W55/'RSF.2'!W$56</f>
        <v>4.1677375404723148E-3</v>
      </c>
    </row>
    <row r="55" spans="1:23" x14ac:dyDescent="0.2">
      <c r="B55" s="25"/>
      <c r="C55" s="119" t="s">
        <v>7</v>
      </c>
      <c r="D55" s="126"/>
      <c r="E55" s="127">
        <v>1</v>
      </c>
      <c r="F55" s="127">
        <v>1</v>
      </c>
      <c r="G55" s="127">
        <v>1</v>
      </c>
      <c r="H55" s="127">
        <v>1</v>
      </c>
      <c r="I55" s="127">
        <v>1</v>
      </c>
      <c r="J55" s="127">
        <v>1</v>
      </c>
      <c r="K55" s="127">
        <v>1</v>
      </c>
      <c r="L55" s="127">
        <v>1</v>
      </c>
      <c r="M55" s="127">
        <v>1</v>
      </c>
      <c r="N55" s="127">
        <v>1</v>
      </c>
      <c r="O55" s="127">
        <v>1</v>
      </c>
      <c r="P55" s="127">
        <v>1</v>
      </c>
      <c r="Q55" s="127">
        <f>'RSF.2'!Q56/'RSF.2'!Q$56</f>
        <v>1</v>
      </c>
      <c r="R55" s="127">
        <f>'RSF.2'!R56/'RSF.2'!R$56</f>
        <v>1</v>
      </c>
      <c r="S55" s="127">
        <f>'RSF.2'!S56/'RSF.2'!S$56</f>
        <v>1</v>
      </c>
      <c r="T55" s="127">
        <f>'RSF.2'!T56/'RSF.2'!T$56</f>
        <v>1</v>
      </c>
      <c r="U55" s="127">
        <f>'RSF.2'!U56/'RSF.2'!U$56</f>
        <v>1</v>
      </c>
      <c r="V55" s="127">
        <f>'RSF.2'!V56/'RSF.2'!V$56</f>
        <v>1</v>
      </c>
      <c r="W55" s="127">
        <f>'RSF.2'!W56/'RSF.2'!W$56</f>
        <v>1</v>
      </c>
    </row>
    <row r="57" spans="1:23" x14ac:dyDescent="0.2">
      <c r="B57" s="7" t="s">
        <v>17</v>
      </c>
    </row>
    <row r="58" spans="1:23" x14ac:dyDescent="0.2">
      <c r="A58" s="5">
        <v>1</v>
      </c>
      <c r="B58" s="69" t="s">
        <v>111</v>
      </c>
    </row>
    <row r="59" spans="1:23" x14ac:dyDescent="0.2">
      <c r="A59" s="5">
        <v>2</v>
      </c>
      <c r="B59" s="7" t="s">
        <v>92</v>
      </c>
    </row>
    <row r="60" spans="1:23" x14ac:dyDescent="0.2">
      <c r="A60" s="5">
        <v>3</v>
      </c>
      <c r="B60" s="5" t="s">
        <v>69</v>
      </c>
    </row>
    <row r="61" spans="1:23" x14ac:dyDescent="0.2">
      <c r="A61" s="5">
        <v>4</v>
      </c>
      <c r="B61" s="5" t="s">
        <v>95</v>
      </c>
    </row>
    <row r="62" spans="1:23" x14ac:dyDescent="0.2">
      <c r="A62" s="5">
        <v>5</v>
      </c>
      <c r="B62" s="5" t="s">
        <v>109</v>
      </c>
    </row>
    <row r="65" spans="2:2" x14ac:dyDescent="0.2">
      <c r="B65" s="5" t="s">
        <v>96</v>
      </c>
    </row>
  </sheetData>
  <mergeCells count="4">
    <mergeCell ref="C4:C12"/>
    <mergeCell ref="C17:C25"/>
    <mergeCell ref="C30:C38"/>
    <mergeCell ref="C43:C51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zoomScale="80" workbookViewId="0"/>
  </sheetViews>
  <sheetFormatPr defaultColWidth="9.140625" defaultRowHeight="12.75" x14ac:dyDescent="0.2"/>
  <cols>
    <col min="1" max="1" width="3" style="5" customWidth="1"/>
    <col min="2" max="2" width="40" style="5" customWidth="1"/>
    <col min="3" max="3" width="42.28515625" style="5" customWidth="1"/>
    <col min="4" max="6" width="10.7109375" style="5" customWidth="1"/>
    <col min="7" max="7" width="4.42578125" style="5" customWidth="1"/>
    <col min="8" max="13" width="10.7109375" style="5" customWidth="1"/>
    <col min="14" max="16" width="10.7109375" style="7" customWidth="1"/>
    <col min="17" max="16384" width="9.140625" style="5"/>
  </cols>
  <sheetData>
    <row r="1" spans="2:17" s="16" customFormat="1" ht="15.75" x14ac:dyDescent="0.25">
      <c r="B1" s="11" t="s">
        <v>47</v>
      </c>
      <c r="C1" s="11"/>
      <c r="N1" s="58"/>
      <c r="O1" s="58"/>
      <c r="P1" s="58"/>
    </row>
    <row r="3" spans="2:17" ht="38.25" customHeight="1" x14ac:dyDescent="0.2">
      <c r="B3" s="93" t="s">
        <v>77</v>
      </c>
      <c r="C3" s="94" t="s">
        <v>78</v>
      </c>
      <c r="D3" s="14">
        <v>2004</v>
      </c>
      <c r="E3" s="14">
        <v>2005</v>
      </c>
      <c r="F3" s="14">
        <v>2007</v>
      </c>
      <c r="G3" s="210" t="s">
        <v>60</v>
      </c>
      <c r="H3" s="14">
        <v>2009</v>
      </c>
      <c r="I3" s="130">
        <v>2011</v>
      </c>
      <c r="J3" s="130">
        <v>2013</v>
      </c>
      <c r="K3" s="130">
        <v>2015</v>
      </c>
      <c r="L3" s="130">
        <v>2017</v>
      </c>
      <c r="M3" s="130">
        <v>2019</v>
      </c>
      <c r="N3" s="175"/>
      <c r="O3" s="59"/>
      <c r="P3" s="55"/>
    </row>
    <row r="4" spans="2:17" x14ac:dyDescent="0.2">
      <c r="B4" s="57" t="s">
        <v>56</v>
      </c>
      <c r="C4" s="88" t="s">
        <v>48</v>
      </c>
      <c r="D4" s="61">
        <v>26</v>
      </c>
      <c r="E4" s="61">
        <v>21</v>
      </c>
      <c r="F4" s="61">
        <v>55</v>
      </c>
      <c r="G4" s="211"/>
      <c r="H4" s="62">
        <v>71</v>
      </c>
      <c r="I4" s="62">
        <v>55</v>
      </c>
      <c r="J4" s="62">
        <v>56</v>
      </c>
      <c r="K4" s="62">
        <v>62</v>
      </c>
      <c r="L4" s="62">
        <v>64</v>
      </c>
      <c r="M4" s="62">
        <v>73</v>
      </c>
      <c r="N4" s="48"/>
      <c r="O4" s="40"/>
      <c r="P4" s="48"/>
      <c r="Q4" s="7"/>
    </row>
    <row r="5" spans="2:17" x14ac:dyDescent="0.2">
      <c r="B5" s="26"/>
      <c r="C5" s="89" t="s">
        <v>49</v>
      </c>
      <c r="D5" s="63">
        <v>134</v>
      </c>
      <c r="E5" s="63">
        <v>173</v>
      </c>
      <c r="F5" s="63">
        <v>155</v>
      </c>
      <c r="G5" s="211"/>
      <c r="H5" s="63">
        <v>188</v>
      </c>
      <c r="I5" s="63">
        <v>187</v>
      </c>
      <c r="J5" s="63">
        <v>168</v>
      </c>
      <c r="K5" s="63">
        <v>188</v>
      </c>
      <c r="L5" s="63">
        <v>255</v>
      </c>
      <c r="M5" s="63">
        <v>302</v>
      </c>
      <c r="N5" s="40"/>
      <c r="O5" s="48"/>
      <c r="P5" s="40"/>
      <c r="Q5" s="7"/>
    </row>
    <row r="6" spans="2:17" x14ac:dyDescent="0.2">
      <c r="B6" s="26"/>
      <c r="C6" s="89" t="s">
        <v>50</v>
      </c>
      <c r="D6" s="63">
        <v>30</v>
      </c>
      <c r="E6" s="63">
        <v>38</v>
      </c>
      <c r="F6" s="63">
        <v>38</v>
      </c>
      <c r="G6" s="211"/>
      <c r="H6" s="63">
        <v>56</v>
      </c>
      <c r="I6" s="63">
        <v>67</v>
      </c>
      <c r="J6" s="63">
        <v>51</v>
      </c>
      <c r="K6" s="63">
        <v>85</v>
      </c>
      <c r="L6" s="63">
        <v>62</v>
      </c>
      <c r="M6" s="63">
        <v>82</v>
      </c>
      <c r="N6" s="40"/>
      <c r="O6" s="40"/>
      <c r="P6" s="40"/>
      <c r="Q6" s="7"/>
    </row>
    <row r="7" spans="2:17" x14ac:dyDescent="0.2">
      <c r="B7" s="26"/>
      <c r="C7" s="89" t="s">
        <v>51</v>
      </c>
      <c r="D7" s="63">
        <v>8</v>
      </c>
      <c r="E7" s="63">
        <v>8</v>
      </c>
      <c r="F7" s="63">
        <v>12</v>
      </c>
      <c r="G7" s="211"/>
      <c r="H7" s="63">
        <v>13</v>
      </c>
      <c r="I7" s="63">
        <v>20</v>
      </c>
      <c r="J7" s="63">
        <v>20</v>
      </c>
      <c r="K7" s="63">
        <v>14</v>
      </c>
      <c r="L7" s="63">
        <v>22</v>
      </c>
      <c r="M7" s="63">
        <v>15</v>
      </c>
      <c r="N7" s="40"/>
      <c r="O7" s="40"/>
      <c r="P7" s="40"/>
      <c r="Q7" s="7"/>
    </row>
    <row r="8" spans="2:17" x14ac:dyDescent="0.2">
      <c r="B8" s="26"/>
      <c r="C8" s="89" t="s">
        <v>52</v>
      </c>
      <c r="D8" s="63">
        <v>2</v>
      </c>
      <c r="E8" s="63">
        <v>2</v>
      </c>
      <c r="F8" s="63">
        <v>2</v>
      </c>
      <c r="G8" s="211"/>
      <c r="H8" s="63">
        <v>2</v>
      </c>
      <c r="I8" s="63">
        <v>2</v>
      </c>
      <c r="J8" s="63">
        <v>3</v>
      </c>
      <c r="K8" s="63">
        <v>2</v>
      </c>
      <c r="L8" s="63">
        <v>2</v>
      </c>
      <c r="M8" s="63">
        <v>2</v>
      </c>
      <c r="N8" s="40"/>
      <c r="O8" s="40"/>
      <c r="P8" s="40"/>
      <c r="Q8" s="7"/>
    </row>
    <row r="9" spans="2:17" x14ac:dyDescent="0.2">
      <c r="B9" s="25"/>
      <c r="C9" s="90" t="s">
        <v>7</v>
      </c>
      <c r="D9" s="64">
        <v>200</v>
      </c>
      <c r="E9" s="64">
        <v>242</v>
      </c>
      <c r="F9" s="64">
        <v>262</v>
      </c>
      <c r="G9" s="211"/>
      <c r="H9" s="64">
        <v>330</v>
      </c>
      <c r="I9" s="64">
        <v>331</v>
      </c>
      <c r="J9" s="64">
        <v>298</v>
      </c>
      <c r="K9" s="64">
        <v>351</v>
      </c>
      <c r="L9" s="64">
        <v>405</v>
      </c>
      <c r="M9" s="64">
        <v>474</v>
      </c>
      <c r="N9" s="40"/>
      <c r="O9" s="40"/>
      <c r="P9" s="40"/>
      <c r="Q9" s="7"/>
    </row>
    <row r="10" spans="2:17" x14ac:dyDescent="0.2">
      <c r="B10" s="26" t="s">
        <v>53</v>
      </c>
      <c r="C10" s="89"/>
      <c r="D10" s="63">
        <v>38</v>
      </c>
      <c r="E10" s="63">
        <v>48</v>
      </c>
      <c r="F10" s="63">
        <v>30</v>
      </c>
      <c r="G10" s="211"/>
      <c r="H10" s="63">
        <v>41</v>
      </c>
      <c r="I10" s="63">
        <v>33</v>
      </c>
      <c r="J10" s="63">
        <v>33</v>
      </c>
      <c r="K10" s="63">
        <v>31</v>
      </c>
      <c r="L10" s="63">
        <v>43</v>
      </c>
      <c r="M10" s="63">
        <v>49</v>
      </c>
      <c r="N10" s="40"/>
      <c r="O10" s="40"/>
      <c r="P10" s="40"/>
      <c r="Q10" s="7"/>
    </row>
    <row r="11" spans="2:17" x14ac:dyDescent="0.2">
      <c r="B11" s="26" t="s">
        <v>54</v>
      </c>
      <c r="C11" s="89"/>
      <c r="D11" s="63">
        <v>19</v>
      </c>
      <c r="E11" s="63">
        <v>20</v>
      </c>
      <c r="F11" s="63">
        <v>22</v>
      </c>
      <c r="G11" s="211"/>
      <c r="H11" s="63">
        <v>24</v>
      </c>
      <c r="I11" s="63">
        <v>29</v>
      </c>
      <c r="J11" s="63">
        <v>27</v>
      </c>
      <c r="K11" s="63">
        <v>31</v>
      </c>
      <c r="L11" s="63">
        <v>25</v>
      </c>
      <c r="M11" s="63">
        <v>26</v>
      </c>
      <c r="N11" s="40"/>
      <c r="O11" s="40"/>
      <c r="P11" s="40"/>
      <c r="Q11" s="7"/>
    </row>
    <row r="12" spans="2:17" x14ac:dyDescent="0.2">
      <c r="B12" s="26" t="s">
        <v>55</v>
      </c>
      <c r="C12" s="89"/>
      <c r="D12" s="63">
        <v>9</v>
      </c>
      <c r="E12" s="63">
        <v>10</v>
      </c>
      <c r="F12" s="63">
        <v>10</v>
      </c>
      <c r="G12" s="211"/>
      <c r="H12" s="63">
        <v>20</v>
      </c>
      <c r="I12" s="63">
        <v>29</v>
      </c>
      <c r="J12" s="63">
        <v>25</v>
      </c>
      <c r="K12" s="63">
        <v>15</v>
      </c>
      <c r="L12" s="63">
        <v>15</v>
      </c>
      <c r="M12" s="63">
        <v>22</v>
      </c>
      <c r="N12" s="40"/>
      <c r="O12" s="40"/>
      <c r="P12" s="40"/>
      <c r="Q12" s="7"/>
    </row>
    <row r="13" spans="2:17" x14ac:dyDescent="0.2">
      <c r="B13" s="25" t="s">
        <v>35</v>
      </c>
      <c r="C13" s="89"/>
      <c r="D13" s="63">
        <v>19</v>
      </c>
      <c r="E13" s="63">
        <v>22</v>
      </c>
      <c r="F13" s="63">
        <v>22</v>
      </c>
      <c r="G13" s="211"/>
      <c r="H13" s="63">
        <v>27</v>
      </c>
      <c r="I13" s="63">
        <v>27</v>
      </c>
      <c r="J13" s="63">
        <v>30</v>
      </c>
      <c r="K13" s="63">
        <v>31</v>
      </c>
      <c r="L13" s="63">
        <v>33</v>
      </c>
      <c r="M13" s="63">
        <v>39</v>
      </c>
      <c r="N13" s="40"/>
      <c r="O13" s="40"/>
      <c r="P13" s="40"/>
      <c r="Q13" s="7"/>
    </row>
    <row r="14" spans="2:17" ht="15" customHeight="1" x14ac:dyDescent="0.2">
      <c r="B14" s="24" t="s">
        <v>7</v>
      </c>
      <c r="C14" s="91"/>
      <c r="D14" s="64">
        <v>287</v>
      </c>
      <c r="E14" s="64">
        <v>340</v>
      </c>
      <c r="F14" s="64">
        <v>345</v>
      </c>
      <c r="G14" s="212"/>
      <c r="H14" s="62">
        <v>441</v>
      </c>
      <c r="I14" s="64">
        <v>450</v>
      </c>
      <c r="J14" s="64">
        <v>415</v>
      </c>
      <c r="K14" s="64">
        <v>458</v>
      </c>
      <c r="L14" s="64">
        <v>521</v>
      </c>
      <c r="M14" s="64">
        <v>610</v>
      </c>
      <c r="N14" s="40"/>
      <c r="O14" s="54"/>
      <c r="P14" s="54"/>
    </row>
    <row r="15" spans="2:17" x14ac:dyDescent="0.2">
      <c r="D15" s="17"/>
      <c r="E15" s="17"/>
      <c r="F15" s="17"/>
      <c r="G15" s="17"/>
      <c r="H15" s="17"/>
      <c r="J15" s="44"/>
      <c r="M15" s="192" t="s">
        <v>101</v>
      </c>
    </row>
    <row r="16" spans="2:17" x14ac:dyDescent="0.2">
      <c r="I16" s="44"/>
      <c r="J16" s="44"/>
      <c r="K16" s="60"/>
      <c r="L16" s="60"/>
      <c r="M16" s="60"/>
      <c r="N16" s="60"/>
    </row>
    <row r="17" spans="1:14" x14ac:dyDescent="0.2">
      <c r="B17" s="213" t="s">
        <v>76</v>
      </c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60"/>
    </row>
    <row r="18" spans="1:14" ht="39.75" customHeight="1" x14ac:dyDescent="0.2">
      <c r="B18" s="93" t="s">
        <v>77</v>
      </c>
      <c r="C18" s="94" t="s">
        <v>78</v>
      </c>
      <c r="D18" s="65">
        <v>2004</v>
      </c>
      <c r="E18" s="65">
        <v>2005</v>
      </c>
      <c r="F18" s="65">
        <v>2007</v>
      </c>
      <c r="G18" s="210" t="s">
        <v>60</v>
      </c>
      <c r="H18" s="65">
        <v>2009</v>
      </c>
      <c r="I18" s="65">
        <v>2011</v>
      </c>
      <c r="J18" s="130">
        <v>2013</v>
      </c>
      <c r="K18" s="130">
        <v>2015</v>
      </c>
      <c r="L18" s="130">
        <v>2017</v>
      </c>
      <c r="M18" s="130">
        <v>2019</v>
      </c>
      <c r="N18" s="60"/>
    </row>
    <row r="19" spans="1:14" x14ac:dyDescent="0.2">
      <c r="B19" s="57" t="s">
        <v>56</v>
      </c>
      <c r="C19" s="88" t="s">
        <v>48</v>
      </c>
      <c r="D19" s="84">
        <v>9.0592334494773524E-2</v>
      </c>
      <c r="E19" s="85">
        <v>6.1764705882352944E-2</v>
      </c>
      <c r="F19" s="85">
        <v>0.15942028985507245</v>
      </c>
      <c r="G19" s="211"/>
      <c r="H19" s="87">
        <v>0.16099773242630386</v>
      </c>
      <c r="I19" s="87">
        <v>0.12222222222222222</v>
      </c>
      <c r="J19" s="87">
        <f>J4/SUM(J$9:J$13)</f>
        <v>0.13559322033898305</v>
      </c>
      <c r="K19" s="87">
        <f>K4/K$14</f>
        <v>0.13537117903930132</v>
      </c>
      <c r="L19" s="87">
        <f t="shared" ref="L19:M29" si="0">L4/L$14</f>
        <v>0.12284069097888675</v>
      </c>
      <c r="M19" s="87">
        <f t="shared" si="0"/>
        <v>0.11967213114754098</v>
      </c>
      <c r="N19" s="60"/>
    </row>
    <row r="20" spans="1:14" x14ac:dyDescent="0.2">
      <c r="B20" s="26"/>
      <c r="C20" s="89" t="s">
        <v>49</v>
      </c>
      <c r="D20" s="54">
        <v>0.46689895470383275</v>
      </c>
      <c r="E20" s="54">
        <v>0.50882352941176467</v>
      </c>
      <c r="F20" s="54">
        <v>0.44927536231884058</v>
      </c>
      <c r="G20" s="211"/>
      <c r="H20" s="54">
        <v>0.42630385487528344</v>
      </c>
      <c r="I20" s="54">
        <v>0.41555555555555557</v>
      </c>
      <c r="J20" s="54">
        <f>J5/SUM(J$9:J$13)</f>
        <v>0.40677966101694918</v>
      </c>
      <c r="K20" s="54">
        <f t="shared" ref="K20" si="1">K5/K$14</f>
        <v>0.41048034934497818</v>
      </c>
      <c r="L20" s="54">
        <f t="shared" si="0"/>
        <v>0.4894433781190019</v>
      </c>
      <c r="M20" s="54">
        <f t="shared" si="0"/>
        <v>0.49508196721311476</v>
      </c>
      <c r="N20" s="60"/>
    </row>
    <row r="21" spans="1:14" x14ac:dyDescent="0.2">
      <c r="B21" s="26"/>
      <c r="C21" s="89" t="s">
        <v>50</v>
      </c>
      <c r="D21" s="54">
        <v>0.10452961672473868</v>
      </c>
      <c r="E21" s="54">
        <v>0.11176470588235295</v>
      </c>
      <c r="F21" s="54">
        <v>0.11014492753623188</v>
      </c>
      <c r="G21" s="211"/>
      <c r="H21" s="54">
        <v>0.12698412698412698</v>
      </c>
      <c r="I21" s="54">
        <v>0.14888888888888888</v>
      </c>
      <c r="J21" s="54">
        <f t="shared" ref="J21:J28" si="2">J6/SUM(J$9:J$13)</f>
        <v>0.12348668280871671</v>
      </c>
      <c r="K21" s="54">
        <f t="shared" ref="K21" si="3">K6/K$14</f>
        <v>0.18558951965065501</v>
      </c>
      <c r="L21" s="54">
        <f t="shared" si="0"/>
        <v>0.11900191938579655</v>
      </c>
      <c r="M21" s="54">
        <f t="shared" si="0"/>
        <v>0.13442622950819672</v>
      </c>
      <c r="N21" s="60"/>
    </row>
    <row r="22" spans="1:14" x14ac:dyDescent="0.2">
      <c r="B22" s="26"/>
      <c r="C22" s="89" t="s">
        <v>51</v>
      </c>
      <c r="D22" s="54">
        <v>2.7874564459930314E-2</v>
      </c>
      <c r="E22" s="54">
        <v>2.3529411764705882E-2</v>
      </c>
      <c r="F22" s="54">
        <v>3.4782608695652174E-2</v>
      </c>
      <c r="G22" s="211"/>
      <c r="H22" s="54">
        <v>2.9478458049886622E-2</v>
      </c>
      <c r="I22" s="54">
        <v>4.4444444444444446E-2</v>
      </c>
      <c r="J22" s="54">
        <f t="shared" si="2"/>
        <v>4.8426150121065374E-2</v>
      </c>
      <c r="K22" s="54">
        <f t="shared" ref="K22" si="4">K7/K$14</f>
        <v>3.0567685589519649E-2</v>
      </c>
      <c r="L22" s="54">
        <f t="shared" si="0"/>
        <v>4.2226487523992322E-2</v>
      </c>
      <c r="M22" s="54">
        <f t="shared" si="0"/>
        <v>2.4590163934426229E-2</v>
      </c>
      <c r="N22" s="60"/>
    </row>
    <row r="23" spans="1:14" x14ac:dyDescent="0.2">
      <c r="B23" s="26"/>
      <c r="C23" s="89" t="s">
        <v>52</v>
      </c>
      <c r="D23" s="54">
        <v>6.9686411149825784E-3</v>
      </c>
      <c r="E23" s="54">
        <v>5.8823529411764705E-3</v>
      </c>
      <c r="F23" s="54">
        <v>5.7971014492753624E-3</v>
      </c>
      <c r="G23" s="211"/>
      <c r="H23" s="54">
        <v>4.5351473922902496E-3</v>
      </c>
      <c r="I23" s="54">
        <v>4.4444444444444444E-3</v>
      </c>
      <c r="J23" s="54">
        <f t="shared" si="2"/>
        <v>7.2639225181598066E-3</v>
      </c>
      <c r="K23" s="54">
        <f t="shared" ref="K23" si="5">K8/K$14</f>
        <v>4.3668122270742356E-3</v>
      </c>
      <c r="L23" s="54">
        <f t="shared" si="0"/>
        <v>3.838771593090211E-3</v>
      </c>
      <c r="M23" s="54">
        <f t="shared" si="0"/>
        <v>3.2786885245901639E-3</v>
      </c>
      <c r="N23" s="60"/>
    </row>
    <row r="24" spans="1:14" x14ac:dyDescent="0.2">
      <c r="B24" s="25"/>
      <c r="C24" s="90" t="s">
        <v>7</v>
      </c>
      <c r="D24" s="86">
        <v>0.69686411149825789</v>
      </c>
      <c r="E24" s="86">
        <v>0.71176470588235297</v>
      </c>
      <c r="F24" s="86">
        <v>0.75942028985507248</v>
      </c>
      <c r="G24" s="211"/>
      <c r="H24" s="86">
        <v>0.7482993197278911</v>
      </c>
      <c r="I24" s="86">
        <v>0.73555555555555552</v>
      </c>
      <c r="J24" s="86">
        <f t="shared" si="2"/>
        <v>0.72154963680387407</v>
      </c>
      <c r="K24" s="86">
        <f t="shared" ref="K24" si="6">K9/K$14</f>
        <v>0.76637554585152834</v>
      </c>
      <c r="L24" s="86">
        <f t="shared" si="0"/>
        <v>0.77735124760076779</v>
      </c>
      <c r="M24" s="86">
        <f t="shared" si="0"/>
        <v>0.77704918032786885</v>
      </c>
      <c r="N24" s="60"/>
    </row>
    <row r="25" spans="1:14" x14ac:dyDescent="0.2">
      <c r="B25" s="26" t="s">
        <v>53</v>
      </c>
      <c r="C25" s="89"/>
      <c r="D25" s="54">
        <v>0.13240418118466898</v>
      </c>
      <c r="E25" s="54">
        <v>0.14117647058823529</v>
      </c>
      <c r="F25" s="54">
        <v>8.6956521739130432E-2</v>
      </c>
      <c r="G25" s="211"/>
      <c r="H25" s="54">
        <v>9.297052154195011E-2</v>
      </c>
      <c r="I25" s="54">
        <v>7.3333333333333334E-2</v>
      </c>
      <c r="J25" s="54">
        <f t="shared" si="2"/>
        <v>7.990314769975787E-2</v>
      </c>
      <c r="K25" s="54">
        <f t="shared" ref="K25" si="7">K10/K$14</f>
        <v>6.768558951965066E-2</v>
      </c>
      <c r="L25" s="54">
        <f t="shared" si="0"/>
        <v>8.253358925143954E-2</v>
      </c>
      <c r="M25" s="54">
        <f t="shared" si="0"/>
        <v>8.0327868852459017E-2</v>
      </c>
      <c r="N25" s="60"/>
    </row>
    <row r="26" spans="1:14" x14ac:dyDescent="0.2">
      <c r="B26" s="26" t="s">
        <v>54</v>
      </c>
      <c r="C26" s="89"/>
      <c r="D26" s="54">
        <v>6.6202090592334492E-2</v>
      </c>
      <c r="E26" s="54">
        <v>5.8823529411764705E-2</v>
      </c>
      <c r="F26" s="54">
        <v>6.3768115942028983E-2</v>
      </c>
      <c r="G26" s="211"/>
      <c r="H26" s="54">
        <v>5.4421768707482991E-2</v>
      </c>
      <c r="I26" s="54">
        <v>6.4444444444444443E-2</v>
      </c>
      <c r="J26" s="54">
        <f t="shared" si="2"/>
        <v>6.5375302663438259E-2</v>
      </c>
      <c r="K26" s="54">
        <f t="shared" ref="K26" si="8">K11/K$14</f>
        <v>6.768558951965066E-2</v>
      </c>
      <c r="L26" s="54">
        <f t="shared" si="0"/>
        <v>4.7984644913627639E-2</v>
      </c>
      <c r="M26" s="54">
        <f t="shared" si="0"/>
        <v>4.2622950819672129E-2</v>
      </c>
      <c r="N26" s="60"/>
    </row>
    <row r="27" spans="1:14" x14ac:dyDescent="0.2">
      <c r="B27" s="26" t="s">
        <v>55</v>
      </c>
      <c r="C27" s="89"/>
      <c r="D27" s="54">
        <v>3.1358885017421602E-2</v>
      </c>
      <c r="E27" s="54">
        <v>2.9411764705882353E-2</v>
      </c>
      <c r="F27" s="54">
        <v>2.8985507246376812E-2</v>
      </c>
      <c r="G27" s="211"/>
      <c r="H27" s="54">
        <v>4.5351473922902494E-2</v>
      </c>
      <c r="I27" s="54">
        <v>6.4444444444444443E-2</v>
      </c>
      <c r="J27" s="54">
        <f t="shared" si="2"/>
        <v>6.0532687651331719E-2</v>
      </c>
      <c r="K27" s="54">
        <f t="shared" ref="K27" si="9">K12/K$14</f>
        <v>3.2751091703056769E-2</v>
      </c>
      <c r="L27" s="54">
        <f t="shared" si="0"/>
        <v>2.8790786948176585E-2</v>
      </c>
      <c r="M27" s="54">
        <f t="shared" si="0"/>
        <v>3.6065573770491806E-2</v>
      </c>
      <c r="N27" s="60"/>
    </row>
    <row r="28" spans="1:14" x14ac:dyDescent="0.2">
      <c r="B28" s="25" t="s">
        <v>35</v>
      </c>
      <c r="C28" s="92"/>
      <c r="D28" s="54">
        <v>6.6202090592334492E-2</v>
      </c>
      <c r="E28" s="54">
        <v>6.4705882352941183E-2</v>
      </c>
      <c r="F28" s="54">
        <v>6.3768115942028983E-2</v>
      </c>
      <c r="G28" s="211"/>
      <c r="H28" s="54">
        <v>6.1224489795918366E-2</v>
      </c>
      <c r="I28" s="54">
        <v>0.06</v>
      </c>
      <c r="J28" s="54">
        <f t="shared" si="2"/>
        <v>7.2639225181598058E-2</v>
      </c>
      <c r="K28" s="54">
        <f t="shared" ref="K28" si="10">K13/K$14</f>
        <v>6.768558951965066E-2</v>
      </c>
      <c r="L28" s="54">
        <f t="shared" si="0"/>
        <v>6.3339731285988479E-2</v>
      </c>
      <c r="M28" s="54">
        <f t="shared" si="0"/>
        <v>6.3934426229508193E-2</v>
      </c>
      <c r="N28" s="60"/>
    </row>
    <row r="29" spans="1:14" x14ac:dyDescent="0.2">
      <c r="B29" s="24" t="s">
        <v>7</v>
      </c>
      <c r="C29" s="91"/>
      <c r="D29" s="86">
        <v>1</v>
      </c>
      <c r="E29" s="86">
        <v>1</v>
      </c>
      <c r="F29" s="86">
        <v>1</v>
      </c>
      <c r="G29" s="212"/>
      <c r="H29" s="86">
        <v>1</v>
      </c>
      <c r="I29" s="86">
        <v>1</v>
      </c>
      <c r="J29" s="86">
        <v>1</v>
      </c>
      <c r="K29" s="86">
        <f t="shared" ref="K29" si="11">K14/K$14</f>
        <v>1</v>
      </c>
      <c r="L29" s="86">
        <f t="shared" si="0"/>
        <v>1</v>
      </c>
      <c r="M29" s="86">
        <f t="shared" si="0"/>
        <v>1</v>
      </c>
      <c r="N29" s="60"/>
    </row>
    <row r="30" spans="1:14" x14ac:dyDescent="0.2">
      <c r="I30" s="44"/>
      <c r="J30" s="44"/>
      <c r="K30" s="60"/>
      <c r="L30" s="60"/>
      <c r="M30" s="60"/>
      <c r="N30" s="60"/>
    </row>
    <row r="31" spans="1:14" x14ac:dyDescent="0.2">
      <c r="B31" s="5" t="s">
        <v>17</v>
      </c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4" x14ac:dyDescent="0.2">
      <c r="A32" s="5">
        <v>1</v>
      </c>
      <c r="B32" s="5" t="s">
        <v>57</v>
      </c>
      <c r="D32" s="7"/>
      <c r="E32" s="7"/>
      <c r="F32" s="7"/>
      <c r="G32" s="7"/>
      <c r="H32" s="7"/>
      <c r="I32" s="7"/>
      <c r="J32" s="7"/>
      <c r="K32" s="7"/>
      <c r="L32" s="7"/>
      <c r="M32" s="7"/>
    </row>
    <row r="33" spans="1:3" x14ac:dyDescent="0.2">
      <c r="A33" s="5">
        <v>2</v>
      </c>
      <c r="B33" s="7" t="s">
        <v>39</v>
      </c>
      <c r="C33" s="7"/>
    </row>
    <row r="34" spans="1:3" x14ac:dyDescent="0.2">
      <c r="A34" s="5">
        <v>3</v>
      </c>
      <c r="B34" s="69" t="s">
        <v>75</v>
      </c>
    </row>
    <row r="35" spans="1:3" x14ac:dyDescent="0.2">
      <c r="A35" s="5">
        <v>4</v>
      </c>
      <c r="B35" s="69" t="s">
        <v>98</v>
      </c>
    </row>
    <row r="36" spans="1:3" x14ac:dyDescent="0.2">
      <c r="A36" s="5">
        <v>5</v>
      </c>
      <c r="B36" s="69" t="s">
        <v>107</v>
      </c>
    </row>
    <row r="37" spans="1:3" x14ac:dyDescent="0.2">
      <c r="B37" s="160"/>
    </row>
    <row r="39" spans="1:3" x14ac:dyDescent="0.2">
      <c r="B39" s="56"/>
      <c r="C39" s="56"/>
    </row>
  </sheetData>
  <mergeCells count="3">
    <mergeCell ref="G3:G14"/>
    <mergeCell ref="G18:G29"/>
    <mergeCell ref="B17:M17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1"/>
  <sheetViews>
    <sheetView zoomScale="80" workbookViewId="0"/>
  </sheetViews>
  <sheetFormatPr defaultColWidth="9.140625" defaultRowHeight="12.75" x14ac:dyDescent="0.2"/>
  <cols>
    <col min="1" max="1" width="3" style="5" customWidth="1"/>
    <col min="2" max="2" width="31.85546875" style="5" customWidth="1"/>
    <col min="3" max="22" width="10" style="5" customWidth="1"/>
    <col min="23" max="23" width="9.140625" style="5"/>
    <col min="24" max="24" width="16.140625" style="5" customWidth="1"/>
    <col min="25" max="16384" width="9.140625" style="5"/>
  </cols>
  <sheetData>
    <row r="1" spans="2:24" s="16" customFormat="1" ht="15.75" x14ac:dyDescent="0.25">
      <c r="B1" s="11" t="s">
        <v>114</v>
      </c>
    </row>
    <row r="3" spans="2:24" ht="33.75" customHeight="1" x14ac:dyDescent="0.2">
      <c r="B3" s="215" t="s">
        <v>12</v>
      </c>
      <c r="C3" s="95">
        <v>2002</v>
      </c>
      <c r="D3" s="95">
        <v>2003</v>
      </c>
      <c r="E3" s="95">
        <v>2004</v>
      </c>
      <c r="F3" s="95">
        <v>2005</v>
      </c>
      <c r="G3" s="95">
        <v>2006</v>
      </c>
      <c r="H3" s="95">
        <v>2007</v>
      </c>
      <c r="I3" s="95">
        <v>2008</v>
      </c>
      <c r="J3" s="95">
        <v>2009</v>
      </c>
      <c r="K3" s="95">
        <v>2010</v>
      </c>
      <c r="L3" s="95">
        <v>2011</v>
      </c>
      <c r="M3" s="95">
        <v>2012</v>
      </c>
      <c r="N3" s="95">
        <v>2013</v>
      </c>
      <c r="O3" s="95">
        <v>2014</v>
      </c>
      <c r="P3" s="95">
        <v>2015</v>
      </c>
      <c r="Q3" s="95">
        <v>2016</v>
      </c>
      <c r="R3" s="95">
        <v>2017</v>
      </c>
      <c r="S3" s="95">
        <v>2018</v>
      </c>
      <c r="T3" s="95">
        <v>2019</v>
      </c>
      <c r="U3" s="95">
        <v>2020</v>
      </c>
      <c r="V3" s="95">
        <v>2021</v>
      </c>
    </row>
    <row r="4" spans="2:24" ht="15.75" customHeight="1" x14ac:dyDescent="0.2">
      <c r="B4" s="216"/>
      <c r="C4" s="217" t="s">
        <v>83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2:24" x14ac:dyDescent="0.2">
      <c r="B5" s="26" t="s">
        <v>1</v>
      </c>
      <c r="C5" s="97">
        <v>1.2295499999999999</v>
      </c>
      <c r="D5" s="97">
        <v>2.0219020900000002</v>
      </c>
      <c r="E5" s="97">
        <v>3.0048142200000001</v>
      </c>
      <c r="F5" s="97">
        <v>4.8241639999999997</v>
      </c>
      <c r="G5" s="133">
        <v>6.9218279999999996</v>
      </c>
      <c r="H5" s="133">
        <v>6.7280680000000004</v>
      </c>
      <c r="I5" s="133">
        <v>6.5002760000000004</v>
      </c>
      <c r="J5" s="133">
        <v>7.7955240000000003</v>
      </c>
      <c r="K5" s="97">
        <v>5.6232920000000002</v>
      </c>
      <c r="L5" s="97">
        <v>9.5288660000000007</v>
      </c>
      <c r="M5" s="132">
        <v>9.2114689999999992</v>
      </c>
      <c r="N5" s="132">
        <v>8.5409690000000005</v>
      </c>
      <c r="O5" s="132">
        <v>9.1438900000000007</v>
      </c>
      <c r="P5" s="132">
        <v>10.697909210000001</v>
      </c>
      <c r="Q5" s="132">
        <v>10.340078999999999</v>
      </c>
      <c r="R5" s="132">
        <v>11.458849030000001</v>
      </c>
      <c r="S5" s="132">
        <v>15.089131429999998</v>
      </c>
      <c r="T5" s="132">
        <v>15.40624949</v>
      </c>
      <c r="U5" s="132">
        <v>15.735962860000001</v>
      </c>
      <c r="V5" s="132">
        <v>18.92428254</v>
      </c>
      <c r="X5" s="191"/>
    </row>
    <row r="6" spans="2:24" x14ac:dyDescent="0.2">
      <c r="B6" s="26" t="s">
        <v>9</v>
      </c>
      <c r="C6" s="97">
        <v>8.5514519999999994</v>
      </c>
      <c r="D6" s="97">
        <v>12.959427</v>
      </c>
      <c r="E6" s="97">
        <v>17.569105</v>
      </c>
      <c r="F6" s="97">
        <v>16.354761</v>
      </c>
      <c r="G6" s="97">
        <v>16.317474000000001</v>
      </c>
      <c r="H6" s="97">
        <v>18.691168000000001</v>
      </c>
      <c r="I6" s="97">
        <v>20.538537000000002</v>
      </c>
      <c r="J6" s="97">
        <v>20.937207999999998</v>
      </c>
      <c r="K6" s="97">
        <v>22.785129000000001</v>
      </c>
      <c r="L6" s="97">
        <v>25.441610000000001</v>
      </c>
      <c r="M6" s="132">
        <v>25.596211</v>
      </c>
      <c r="N6" s="132">
        <v>26.707588000000001</v>
      </c>
      <c r="O6" s="132">
        <v>26.655853</v>
      </c>
      <c r="P6" s="132">
        <v>24.281479999999998</v>
      </c>
      <c r="Q6" s="132">
        <v>26.165492</v>
      </c>
      <c r="R6" s="132">
        <v>26.6553927</v>
      </c>
      <c r="S6" s="132">
        <v>27.157240389999995</v>
      </c>
      <c r="T6" s="132">
        <v>27.925338419999999</v>
      </c>
      <c r="U6" s="132">
        <v>27.78604589</v>
      </c>
      <c r="V6" s="132">
        <v>28.873342949999998</v>
      </c>
      <c r="X6" s="191"/>
    </row>
    <row r="7" spans="2:24" x14ac:dyDescent="0.2">
      <c r="B7" s="26" t="s">
        <v>8</v>
      </c>
      <c r="C7" s="97">
        <v>24.14752</v>
      </c>
      <c r="D7" s="97">
        <v>31.255103999999999</v>
      </c>
      <c r="E7" s="97">
        <v>33.597945000000003</v>
      </c>
      <c r="F7" s="97">
        <v>36.392946999999999</v>
      </c>
      <c r="G7" s="97">
        <v>38.039684999999999</v>
      </c>
      <c r="H7" s="97">
        <v>41.427653159999998</v>
      </c>
      <c r="I7" s="97">
        <v>44.706446</v>
      </c>
      <c r="J7" s="97">
        <v>53.24409532</v>
      </c>
      <c r="K7" s="97">
        <v>55.911764149999996</v>
      </c>
      <c r="L7" s="97">
        <v>54.087511200000002</v>
      </c>
      <c r="M7" s="132">
        <v>55.271264409999993</v>
      </c>
      <c r="N7" s="132">
        <v>57.559072690000001</v>
      </c>
      <c r="O7" s="132">
        <v>55.057467606099927</v>
      </c>
      <c r="P7" s="132">
        <v>52.208677495099963</v>
      </c>
      <c r="Q7" s="132">
        <v>61.585950550000007</v>
      </c>
      <c r="R7" s="132">
        <v>64.496847290000005</v>
      </c>
      <c r="S7" s="132">
        <v>68.806530120000005</v>
      </c>
      <c r="T7" s="132">
        <v>75.086242809999987</v>
      </c>
      <c r="U7" s="132">
        <v>72.939006739999996</v>
      </c>
      <c r="V7" s="132">
        <v>73.79541359000001</v>
      </c>
      <c r="X7" s="191"/>
    </row>
    <row r="8" spans="2:24" x14ac:dyDescent="0.2">
      <c r="B8" s="26" t="s">
        <v>2</v>
      </c>
      <c r="C8" s="97">
        <v>69.628831000000005</v>
      </c>
      <c r="D8" s="97">
        <v>86.152366999999998</v>
      </c>
      <c r="E8" s="97">
        <v>101.119426</v>
      </c>
      <c r="F8" s="97">
        <v>106.14797900000001</v>
      </c>
      <c r="G8" s="97">
        <v>113.85943399999999</v>
      </c>
      <c r="H8" s="97">
        <v>116.683274</v>
      </c>
      <c r="I8" s="97">
        <v>138.54019099999999</v>
      </c>
      <c r="J8" s="97">
        <v>149.59552600000001</v>
      </c>
      <c r="K8" s="97">
        <v>149.74768700000001</v>
      </c>
      <c r="L8" s="97">
        <v>143.85213899999999</v>
      </c>
      <c r="M8" s="132">
        <v>140.49936099999999</v>
      </c>
      <c r="N8" s="132">
        <v>134.67910900000001</v>
      </c>
      <c r="O8" s="132">
        <v>140.02208999999999</v>
      </c>
      <c r="P8" s="132">
        <v>158.71921494</v>
      </c>
      <c r="Q8" s="132">
        <v>163.47001</v>
      </c>
      <c r="R8" s="132">
        <v>175.24739751400003</v>
      </c>
      <c r="S8" s="132">
        <v>204.25098</v>
      </c>
      <c r="T8" s="132">
        <v>203.46175600000001</v>
      </c>
      <c r="U8" s="132">
        <v>200.172742</v>
      </c>
      <c r="V8" s="132">
        <v>223.75784387000002</v>
      </c>
      <c r="X8" s="191"/>
    </row>
    <row r="9" spans="2:24" x14ac:dyDescent="0.2">
      <c r="B9" s="26" t="s">
        <v>3</v>
      </c>
      <c r="C9" s="97">
        <v>14.380617000000001</v>
      </c>
      <c r="D9" s="97">
        <v>15.75640265</v>
      </c>
      <c r="E9" s="97">
        <v>11.6828366</v>
      </c>
      <c r="F9" s="97">
        <v>17.407993000000001</v>
      </c>
      <c r="G9" s="97">
        <v>20.411518000000001</v>
      </c>
      <c r="H9" s="97">
        <v>22.670438999999998</v>
      </c>
      <c r="I9" s="97">
        <v>25.936886999999999</v>
      </c>
      <c r="J9" s="97">
        <v>36.746476999999999</v>
      </c>
      <c r="K9" s="97">
        <v>25.582559</v>
      </c>
      <c r="L9" s="97">
        <v>27.552720000000001</v>
      </c>
      <c r="M9" s="132">
        <v>27.694631999999999</v>
      </c>
      <c r="N9" s="132">
        <v>28.001515000000001</v>
      </c>
      <c r="O9" s="132">
        <v>28.16692467</v>
      </c>
      <c r="P9" s="132">
        <v>31.13127501</v>
      </c>
      <c r="Q9" s="132">
        <v>34.949690720000007</v>
      </c>
      <c r="R9" s="132">
        <v>39.226730570000001</v>
      </c>
      <c r="S9" s="132">
        <v>44.25994103</v>
      </c>
      <c r="T9" s="132">
        <v>42.148870879999997</v>
      </c>
      <c r="U9" s="132">
        <v>42.753638500000008</v>
      </c>
      <c r="V9" s="132">
        <v>47.278730170000003</v>
      </c>
      <c r="X9" s="191"/>
    </row>
    <row r="10" spans="2:24" x14ac:dyDescent="0.2">
      <c r="B10" s="26" t="s">
        <v>4</v>
      </c>
      <c r="C10" s="97">
        <v>53.064888000000003</v>
      </c>
      <c r="D10" s="97">
        <v>50.533940000000001</v>
      </c>
      <c r="E10" s="97">
        <v>59.41117156</v>
      </c>
      <c r="F10" s="97">
        <v>67.482247999999998</v>
      </c>
      <c r="G10" s="97">
        <v>67.152313000000007</v>
      </c>
      <c r="H10" s="97">
        <v>72.047117999999998</v>
      </c>
      <c r="I10" s="97">
        <v>87.154297999999997</v>
      </c>
      <c r="J10" s="97">
        <v>87.018664999999999</v>
      </c>
      <c r="K10" s="97">
        <v>90.064601999999994</v>
      </c>
      <c r="L10" s="97">
        <v>91.628399999999999</v>
      </c>
      <c r="M10" s="132">
        <v>89.283482000000006</v>
      </c>
      <c r="N10" s="132">
        <v>86.422633000000005</v>
      </c>
      <c r="O10" s="132">
        <v>88.462739999999997</v>
      </c>
      <c r="P10" s="132">
        <v>94.640566000000007</v>
      </c>
      <c r="Q10" s="132">
        <v>108.163653</v>
      </c>
      <c r="R10" s="132">
        <v>117.79300000000001</v>
      </c>
      <c r="S10" s="132">
        <v>130.28886599999998</v>
      </c>
      <c r="T10" s="132">
        <v>130.39041399999999</v>
      </c>
      <c r="U10" s="132">
        <v>134.77481700000001</v>
      </c>
      <c r="V10" s="132">
        <v>143.71303399999999</v>
      </c>
      <c r="X10" s="191"/>
    </row>
    <row r="11" spans="2:24" x14ac:dyDescent="0.2">
      <c r="B11" s="26" t="s">
        <v>5</v>
      </c>
      <c r="C11" s="97">
        <v>10.709854</v>
      </c>
      <c r="D11" s="97">
        <v>12.611012000000001</v>
      </c>
      <c r="E11" s="97">
        <v>14.394985999999999</v>
      </c>
      <c r="F11" s="97">
        <v>15.592836</v>
      </c>
      <c r="G11" s="97">
        <v>15.236406000000001</v>
      </c>
      <c r="H11" s="97">
        <v>16.341904</v>
      </c>
      <c r="I11" s="97">
        <v>16.848972</v>
      </c>
      <c r="J11" s="97">
        <v>20.608091999999999</v>
      </c>
      <c r="K11" s="97">
        <v>18.589606</v>
      </c>
      <c r="L11" s="97">
        <v>20.642354999999998</v>
      </c>
      <c r="M11" s="132">
        <v>19.922150999999999</v>
      </c>
      <c r="N11" s="132">
        <v>20.109162999999999</v>
      </c>
      <c r="O11" s="132">
        <v>17.528731000000001</v>
      </c>
      <c r="P11" s="132">
        <v>20.390509931</v>
      </c>
      <c r="Q11" s="132">
        <v>21.486059999999998</v>
      </c>
      <c r="R11" s="132">
        <v>24.403868489999997</v>
      </c>
      <c r="S11" s="132">
        <v>29.489566</v>
      </c>
      <c r="T11" s="132">
        <v>31.027628</v>
      </c>
      <c r="U11" s="132">
        <v>32.226415000000003</v>
      </c>
      <c r="V11" s="132">
        <v>38.783458450000005</v>
      </c>
      <c r="X11" s="191"/>
    </row>
    <row r="12" spans="2:24" x14ac:dyDescent="0.2">
      <c r="B12" s="26" t="s">
        <v>6</v>
      </c>
      <c r="C12" s="97">
        <v>12.485184</v>
      </c>
      <c r="D12" s="97">
        <v>11.214207</v>
      </c>
      <c r="E12" s="97">
        <v>15.665303</v>
      </c>
      <c r="F12" s="97">
        <v>18.406556999999999</v>
      </c>
      <c r="G12" s="97">
        <v>23.262412000000001</v>
      </c>
      <c r="H12" s="97">
        <v>24.029305000000001</v>
      </c>
      <c r="I12" s="97">
        <v>29.317878</v>
      </c>
      <c r="J12" s="97">
        <v>32.595391999999997</v>
      </c>
      <c r="K12" s="97">
        <v>32.038397000000003</v>
      </c>
      <c r="L12" s="97">
        <v>34.451981000000004</v>
      </c>
      <c r="M12" s="132">
        <v>39.467756000000001</v>
      </c>
      <c r="N12" s="132">
        <v>32.124665999999998</v>
      </c>
      <c r="O12" s="132">
        <v>42.526276000000003</v>
      </c>
      <c r="P12" s="132">
        <v>49.444477999999997</v>
      </c>
      <c r="Q12" s="132">
        <v>48.381942000000002</v>
      </c>
      <c r="R12" s="132">
        <v>52.626907000000003</v>
      </c>
      <c r="S12" s="132">
        <v>63.037296000000005</v>
      </c>
      <c r="T12" s="132">
        <v>72.226962999999998</v>
      </c>
      <c r="U12" s="132">
        <v>77.372501999999997</v>
      </c>
      <c r="V12" s="132">
        <v>78.925304999999994</v>
      </c>
      <c r="X12" s="191"/>
    </row>
    <row r="13" spans="2:24" x14ac:dyDescent="0.2">
      <c r="B13" s="24" t="s">
        <v>7</v>
      </c>
      <c r="C13" s="128">
        <v>194.19789600000001</v>
      </c>
      <c r="D13" s="128">
        <v>222.50436173999998</v>
      </c>
      <c r="E13" s="128">
        <v>256.44558738000001</v>
      </c>
      <c r="F13" s="128">
        <v>282.60948500000001</v>
      </c>
      <c r="G13" s="128">
        <v>301.20106999999996</v>
      </c>
      <c r="H13" s="128">
        <v>318.61892915999999</v>
      </c>
      <c r="I13" s="128">
        <v>369.54348499999998</v>
      </c>
      <c r="J13" s="128">
        <v>408.54097931999996</v>
      </c>
      <c r="K13" s="128">
        <v>400.34303614999999</v>
      </c>
      <c r="L13" s="128">
        <v>407.1855822</v>
      </c>
      <c r="M13" s="128">
        <v>406.94632640999998</v>
      </c>
      <c r="N13" s="128">
        <v>394.14471569000006</v>
      </c>
      <c r="O13" s="128">
        <v>407.56397227609989</v>
      </c>
      <c r="P13" s="128">
        <v>441.51411058609995</v>
      </c>
      <c r="Q13" s="128">
        <v>474.54287726999996</v>
      </c>
      <c r="R13" s="128">
        <v>511.90899259399998</v>
      </c>
      <c r="S13" s="128">
        <v>582.37955096999997</v>
      </c>
      <c r="T13" s="128">
        <f>SUM(T5:T12)</f>
        <v>597.67346259999999</v>
      </c>
      <c r="U13" s="128">
        <f>SUM(U5:U12)</f>
        <v>603.76112998999997</v>
      </c>
      <c r="V13" s="128">
        <f>SUM(V5:V12)</f>
        <v>654.05141057000003</v>
      </c>
      <c r="X13" s="191"/>
    </row>
    <row r="14" spans="2:24" x14ac:dyDescent="0.2">
      <c r="D14" s="52"/>
      <c r="O14" s="138"/>
      <c r="R14" s="145"/>
      <c r="T14" s="145"/>
      <c r="V14" s="145" t="s">
        <v>15</v>
      </c>
      <c r="X14" s="191"/>
    </row>
    <row r="15" spans="2:24" x14ac:dyDescent="0.2">
      <c r="D15" s="52"/>
      <c r="M15" s="39"/>
      <c r="N15" s="39"/>
      <c r="O15" s="39"/>
      <c r="P15" s="146"/>
      <c r="Q15" s="39"/>
      <c r="R15" s="39"/>
      <c r="S15" s="39"/>
      <c r="T15" s="39"/>
      <c r="U15" s="39"/>
    </row>
    <row r="16" spans="2:24" x14ac:dyDescent="0.2">
      <c r="C16" s="214" t="s">
        <v>81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</row>
    <row r="17" spans="1:22" x14ac:dyDescent="0.2">
      <c r="B17" s="96" t="s">
        <v>12</v>
      </c>
      <c r="C17" s="95">
        <v>2002</v>
      </c>
      <c r="D17" s="95">
        <v>2003</v>
      </c>
      <c r="E17" s="95">
        <v>2004</v>
      </c>
      <c r="F17" s="95">
        <v>2005</v>
      </c>
      <c r="G17" s="95">
        <v>2006</v>
      </c>
      <c r="H17" s="95">
        <v>2007</v>
      </c>
      <c r="I17" s="95">
        <v>2008</v>
      </c>
      <c r="J17" s="95">
        <v>2009</v>
      </c>
      <c r="K17" s="95">
        <v>2010</v>
      </c>
      <c r="L17" s="95">
        <v>2011</v>
      </c>
      <c r="M17" s="95">
        <v>2012</v>
      </c>
      <c r="N17" s="95">
        <v>2013</v>
      </c>
      <c r="O17" s="95">
        <v>2014</v>
      </c>
      <c r="P17" s="95">
        <v>2015</v>
      </c>
      <c r="Q17" s="95">
        <v>2016</v>
      </c>
      <c r="R17" s="95">
        <v>2017</v>
      </c>
      <c r="S17" s="95">
        <v>2018</v>
      </c>
      <c r="T17" s="95">
        <v>2019</v>
      </c>
      <c r="U17" s="95">
        <v>2020</v>
      </c>
      <c r="V17" s="95">
        <v>2021</v>
      </c>
    </row>
    <row r="18" spans="1:22" x14ac:dyDescent="0.2">
      <c r="B18" s="26" t="s">
        <v>1</v>
      </c>
      <c r="C18" s="15">
        <v>6.3314280191789502E-3</v>
      </c>
      <c r="D18" s="19">
        <v>9.0870222686359123E-3</v>
      </c>
      <c r="E18" s="19">
        <v>1.1717160941231089E-2</v>
      </c>
      <c r="F18" s="19">
        <v>1.7070071091209126E-2</v>
      </c>
      <c r="G18" s="15">
        <v>2.2980755015246129E-2</v>
      </c>
      <c r="H18" s="15">
        <v>2.1116347411428857E-2</v>
      </c>
      <c r="I18" s="15">
        <v>1.7590016503741097E-2</v>
      </c>
      <c r="J18" s="15">
        <v>1.9081375907443451E-2</v>
      </c>
      <c r="K18" s="19">
        <v>1.404618412768662E-2</v>
      </c>
      <c r="L18" s="19">
        <v>2.3401776527833065E-2</v>
      </c>
      <c r="M18" s="17">
        <v>2.2635587059506735E-2</v>
      </c>
      <c r="N18" s="17">
        <f>N5/N$13</f>
        <v>2.1669627068443519E-2</v>
      </c>
      <c r="O18" s="17">
        <f>O5/O$13</f>
        <v>2.2435471783569645E-2</v>
      </c>
      <c r="P18" s="17">
        <v>2.423005053179109E-2</v>
      </c>
      <c r="Q18" s="17">
        <v>2.1789556845706947E-2</v>
      </c>
      <c r="R18" s="17">
        <f>R5/R$13</f>
        <v>2.2384543338327574E-2</v>
      </c>
      <c r="S18" s="17">
        <f t="shared" ref="S18:U26" si="0">S5/S$13</f>
        <v>2.5909445832821287E-2</v>
      </c>
      <c r="T18" s="17">
        <f t="shared" si="0"/>
        <v>2.5777034541536629E-2</v>
      </c>
      <c r="U18" s="17">
        <f t="shared" si="0"/>
        <v>2.6063226130937964E-2</v>
      </c>
      <c r="V18" s="17">
        <f t="shared" ref="V18" si="1">V5/V$13</f>
        <v>2.8933937354416305E-2</v>
      </c>
    </row>
    <row r="19" spans="1:22" x14ac:dyDescent="0.2">
      <c r="B19" s="26" t="s">
        <v>9</v>
      </c>
      <c r="C19" s="19">
        <v>4.4034730427769404E-2</v>
      </c>
      <c r="D19" s="19">
        <v>5.8243473964538744E-2</v>
      </c>
      <c r="E19" s="19">
        <v>6.8510069443956448E-2</v>
      </c>
      <c r="F19" s="19">
        <v>5.7870531132385737E-2</v>
      </c>
      <c r="G19" s="19">
        <v>5.4174688024846665E-2</v>
      </c>
      <c r="H19" s="19">
        <v>5.8663080844810409E-2</v>
      </c>
      <c r="I19" s="19">
        <v>5.5578133111993583E-2</v>
      </c>
      <c r="J19" s="19">
        <v>5.1248734055636569E-2</v>
      </c>
      <c r="K19" s="19">
        <v>5.6914013589742823E-2</v>
      </c>
      <c r="L19" s="19">
        <v>6.2481608171243347E-2</v>
      </c>
      <c r="M19" s="8">
        <v>6.2898248095282522E-2</v>
      </c>
      <c r="N19" s="8">
        <f t="shared" ref="N19:O26" si="2">N6/N$13</f>
        <v>6.7760867866121205E-2</v>
      </c>
      <c r="O19" s="8">
        <f t="shared" si="2"/>
        <v>6.5402868784344551E-2</v>
      </c>
      <c r="P19" s="8">
        <v>5.4995931993582006E-2</v>
      </c>
      <c r="Q19" s="8">
        <v>5.5138309420062495E-2</v>
      </c>
      <c r="R19" s="8">
        <f t="shared" ref="R19" si="3">R6/R$13</f>
        <v>5.2070569350479552E-2</v>
      </c>
      <c r="S19" s="8">
        <f t="shared" si="0"/>
        <v>4.66315143530837E-2</v>
      </c>
      <c r="T19" s="8">
        <f t="shared" si="0"/>
        <v>4.672340360992297E-2</v>
      </c>
      <c r="U19" s="8">
        <f t="shared" si="0"/>
        <v>4.6021587859523545E-2</v>
      </c>
      <c r="V19" s="8">
        <f t="shared" ref="V19" si="4">V6/V$13</f>
        <v>4.4145372188460132E-2</v>
      </c>
    </row>
    <row r="20" spans="1:22" x14ac:dyDescent="0.2">
      <c r="B20" s="26" t="s">
        <v>8</v>
      </c>
      <c r="C20" s="19">
        <v>0.12434491051334562</v>
      </c>
      <c r="D20" s="19">
        <v>0.14046962385628245</v>
      </c>
      <c r="E20" s="19">
        <v>0.13101393298772074</v>
      </c>
      <c r="F20" s="19">
        <v>0.12877468355317231</v>
      </c>
      <c r="G20" s="19">
        <v>0.12629332624880782</v>
      </c>
      <c r="H20" s="19">
        <v>0.13002257357784411</v>
      </c>
      <c r="I20" s="19">
        <v>0.12097749741143456</v>
      </c>
      <c r="J20" s="19">
        <v>0.13032742861835464</v>
      </c>
      <c r="K20" s="19">
        <v>0.13965963961229252</v>
      </c>
      <c r="L20" s="19">
        <v>0.13283257945374274</v>
      </c>
      <c r="M20" s="8">
        <v>0.13581954381451766</v>
      </c>
      <c r="N20" s="8">
        <f t="shared" si="2"/>
        <v>0.14603537837424913</v>
      </c>
      <c r="O20" s="8">
        <f t="shared" si="2"/>
        <v>0.1350891426899771</v>
      </c>
      <c r="P20" s="8">
        <v>0.11824917084936228</v>
      </c>
      <c r="Q20" s="8">
        <v>0.129779527835921</v>
      </c>
      <c r="R20" s="8">
        <f t="shared" ref="R20" si="5">R7/R$13</f>
        <v>0.12599279993729878</v>
      </c>
      <c r="S20" s="8">
        <f t="shared" si="0"/>
        <v>0.11814722890835916</v>
      </c>
      <c r="T20" s="8">
        <f t="shared" si="0"/>
        <v>0.12563087958324215</v>
      </c>
      <c r="U20" s="8">
        <f t="shared" si="0"/>
        <v>0.12080772198966847</v>
      </c>
      <c r="V20" s="8">
        <f t="shared" ref="V20" si="6">V7/V$13</f>
        <v>0.11282815448052923</v>
      </c>
    </row>
    <row r="21" spans="1:22" x14ac:dyDescent="0.2">
      <c r="B21" s="26" t="s">
        <v>2</v>
      </c>
      <c r="C21" s="19">
        <v>0.35854575376038061</v>
      </c>
      <c r="D21" s="19">
        <v>0.38719405914689647</v>
      </c>
      <c r="E21" s="19">
        <v>0.3943114289198576</v>
      </c>
      <c r="F21" s="19">
        <v>0.37559949199864967</v>
      </c>
      <c r="G21" s="19">
        <v>0.37801802629718417</v>
      </c>
      <c r="H21" s="19">
        <v>0.36621576221984437</v>
      </c>
      <c r="I21" s="19">
        <v>0.37489550384036674</v>
      </c>
      <c r="J21" s="19">
        <v>0.36617018505461985</v>
      </c>
      <c r="K21" s="19">
        <v>0.3740484371605074</v>
      </c>
      <c r="L21" s="19">
        <v>0.35328396998433798</v>
      </c>
      <c r="M21" s="8">
        <v>0.34525280579249251</v>
      </c>
      <c r="N21" s="8">
        <f t="shared" si="2"/>
        <v>0.34169964390928659</v>
      </c>
      <c r="O21" s="8">
        <f t="shared" si="2"/>
        <v>0.34355855650838418</v>
      </c>
      <c r="P21" s="8">
        <v>0.35948843113825707</v>
      </c>
      <c r="Q21" s="8">
        <v>0.34447890344583282</v>
      </c>
      <c r="R21" s="8">
        <f t="shared" ref="R21" si="7">R8/R$13</f>
        <v>0.34234092397159832</v>
      </c>
      <c r="S21" s="8">
        <f t="shared" si="0"/>
        <v>0.35071798049880626</v>
      </c>
      <c r="T21" s="8">
        <f t="shared" si="0"/>
        <v>0.34042293782779037</v>
      </c>
      <c r="U21" s="8">
        <f t="shared" si="0"/>
        <v>0.33154294315587263</v>
      </c>
      <c r="V21" s="8">
        <f t="shared" ref="V21" si="8">V8/V$13</f>
        <v>0.34211048283650519</v>
      </c>
    </row>
    <row r="22" spans="1:22" x14ac:dyDescent="0.2">
      <c r="B22" s="26" t="s">
        <v>3</v>
      </c>
      <c r="C22" s="19">
        <v>7.4051353264919004E-2</v>
      </c>
      <c r="D22" s="19">
        <v>7.0813904620942295E-2</v>
      </c>
      <c r="E22" s="19">
        <v>4.5556785434909514E-2</v>
      </c>
      <c r="F22" s="19">
        <v>6.1597341646194223E-2</v>
      </c>
      <c r="G22" s="19">
        <v>6.7767083297546063E-2</v>
      </c>
      <c r="H22" s="19">
        <v>7.1152203856085547E-2</v>
      </c>
      <c r="I22" s="19">
        <v>7.0186292149082272E-2</v>
      </c>
      <c r="J22" s="19">
        <v>8.9945633021106058E-2</v>
      </c>
      <c r="K22" s="19">
        <v>6.3901596106232153E-2</v>
      </c>
      <c r="L22" s="19">
        <v>6.7666246557980411E-2</v>
      </c>
      <c r="M22" s="8">
        <v>6.8054753668171833E-2</v>
      </c>
      <c r="N22" s="8">
        <f t="shared" si="2"/>
        <v>7.1043740751362897E-2</v>
      </c>
      <c r="O22" s="8">
        <f t="shared" si="2"/>
        <v>6.9110438080917061E-2</v>
      </c>
      <c r="P22" s="8">
        <v>7.0510260631701988E-2</v>
      </c>
      <c r="Q22" s="8">
        <v>7.3649173539517138E-2</v>
      </c>
      <c r="R22" s="8">
        <f t="shared" ref="R22" si="9">R9/R$13</f>
        <v>7.662832874106415E-2</v>
      </c>
      <c r="S22" s="8">
        <f t="shared" si="0"/>
        <v>7.5998446298949737E-2</v>
      </c>
      <c r="T22" s="8">
        <f t="shared" si="0"/>
        <v>7.0521569916529192E-2</v>
      </c>
      <c r="U22" s="8">
        <f t="shared" si="0"/>
        <v>7.0812174511313983E-2</v>
      </c>
      <c r="V22" s="8">
        <f t="shared" ref="V22" si="10">V9/V$13</f>
        <v>7.2285953987618501E-2</v>
      </c>
    </row>
    <row r="23" spans="1:22" x14ac:dyDescent="0.2">
      <c r="B23" s="26" t="s">
        <v>4</v>
      </c>
      <c r="C23" s="19">
        <v>0.27325161133568615</v>
      </c>
      <c r="D23" s="19">
        <v>0.22711437926349393</v>
      </c>
      <c r="E23" s="19">
        <v>0.23167164686661101</v>
      </c>
      <c r="F23" s="19">
        <v>0.23878267213855189</v>
      </c>
      <c r="G23" s="19">
        <v>0.22294845433318022</v>
      </c>
      <c r="H23" s="19">
        <v>0.2261231565555237</v>
      </c>
      <c r="I23" s="19">
        <v>0.23584314576672893</v>
      </c>
      <c r="J23" s="19">
        <v>0.21299862046847556</v>
      </c>
      <c r="K23" s="19">
        <v>0.2249685741161605</v>
      </c>
      <c r="L23" s="19">
        <v>0.22502859630966571</v>
      </c>
      <c r="M23" s="8">
        <v>0.21939866809375386</v>
      </c>
      <c r="N23" s="8">
        <f t="shared" si="2"/>
        <v>0.2192662480548706</v>
      </c>
      <c r="O23" s="8">
        <f t="shared" si="2"/>
        <v>0.21705240408264509</v>
      </c>
      <c r="P23" s="8">
        <v>0.21435456700209832</v>
      </c>
      <c r="Q23" s="8">
        <v>0.22793230744976134</v>
      </c>
      <c r="R23" s="8">
        <f t="shared" ref="R23" si="11">R10/R$13</f>
        <v>0.23010535408473043</v>
      </c>
      <c r="S23" s="8">
        <f t="shared" si="0"/>
        <v>0.22371813327407084</v>
      </c>
      <c r="T23" s="8">
        <f t="shared" si="0"/>
        <v>0.21816329845527258</v>
      </c>
      <c r="U23" s="8">
        <f t="shared" si="0"/>
        <v>0.22322539545106568</v>
      </c>
      <c r="V23" s="8">
        <f t="shared" ref="V23" si="12">V10/V$13</f>
        <v>0.21972742765703288</v>
      </c>
    </row>
    <row r="24" spans="1:22" x14ac:dyDescent="0.2">
      <c r="B24" s="26" t="s">
        <v>5</v>
      </c>
      <c r="C24" s="19">
        <v>5.5149176281497916E-2</v>
      </c>
      <c r="D24" s="19">
        <v>5.6677594548623617E-2</v>
      </c>
      <c r="E24" s="19">
        <v>5.6132710829878966E-2</v>
      </c>
      <c r="F24" s="19">
        <v>5.5174496354925946E-2</v>
      </c>
      <c r="G24" s="19">
        <v>5.0585497588039784E-2</v>
      </c>
      <c r="H24" s="19">
        <v>5.1289808935970752E-2</v>
      </c>
      <c r="I24" s="19">
        <v>4.5594017169589662E-2</v>
      </c>
      <c r="J24" s="19">
        <v>5.0443145346891122E-2</v>
      </c>
      <c r="K24" s="19">
        <v>4.6434193482598439E-2</v>
      </c>
      <c r="L24" s="19">
        <v>5.0695201162257654E-2</v>
      </c>
      <c r="M24" s="8">
        <v>4.8955229982659568E-2</v>
      </c>
      <c r="N24" s="8">
        <f t="shared" si="2"/>
        <v>5.1019745285171135E-2</v>
      </c>
      <c r="O24" s="8">
        <f t="shared" si="2"/>
        <v>4.3008539008264811E-2</v>
      </c>
      <c r="P24" s="8">
        <v>4.6183144416227291E-2</v>
      </c>
      <c r="Q24" s="8">
        <v>4.5277383834327591E-2</v>
      </c>
      <c r="R24" s="8">
        <f t="shared" ref="R24" si="13">R11/R$13</f>
        <v>4.7672279336876081E-2</v>
      </c>
      <c r="S24" s="8">
        <f t="shared" si="0"/>
        <v>5.0636334931202093E-2</v>
      </c>
      <c r="T24" s="8">
        <f t="shared" si="0"/>
        <v>5.191401315531656E-2</v>
      </c>
      <c r="U24" s="8">
        <f t="shared" si="0"/>
        <v>5.3376100910195672E-2</v>
      </c>
      <c r="V24" s="8">
        <f t="shared" ref="V24" si="14">V11/V$13</f>
        <v>5.9297262911183944E-2</v>
      </c>
    </row>
    <row r="25" spans="1:22" x14ac:dyDescent="0.2">
      <c r="B25" s="26" t="s">
        <v>6</v>
      </c>
      <c r="C25" s="19">
        <v>6.4291036397222348E-2</v>
      </c>
      <c r="D25" s="19">
        <v>5.03999423305867E-2</v>
      </c>
      <c r="E25" s="19">
        <v>6.1086264575834631E-2</v>
      </c>
      <c r="F25" s="19">
        <v>6.5130712084911085E-2</v>
      </c>
      <c r="G25" s="19">
        <v>7.7232169195149289E-2</v>
      </c>
      <c r="H25" s="19">
        <v>7.5417066598492247E-2</v>
      </c>
      <c r="I25" s="19">
        <v>7.9335394047063232E-2</v>
      </c>
      <c r="J25" s="19">
        <v>7.9784877527472806E-2</v>
      </c>
      <c r="K25" s="19">
        <v>8.0027361804779595E-2</v>
      </c>
      <c r="L25" s="19">
        <v>8.4610021832939059E-2</v>
      </c>
      <c r="M25" s="8">
        <v>9.6985163493615342E-2</v>
      </c>
      <c r="N25" s="8">
        <f t="shared" si="2"/>
        <v>8.1504748690494858E-2</v>
      </c>
      <c r="O25" s="8">
        <f t="shared" si="2"/>
        <v>0.10434257906189762</v>
      </c>
      <c r="P25" s="8">
        <v>0.11198844343698003</v>
      </c>
      <c r="Q25" s="8">
        <v>0.10195483762887078</v>
      </c>
      <c r="R25" s="8">
        <f t="shared" ref="R25" si="15">R12/R$13</f>
        <v>0.10280520123962525</v>
      </c>
      <c r="S25" s="8">
        <f t="shared" si="0"/>
        <v>0.10824091590270696</v>
      </c>
      <c r="T25" s="8">
        <f t="shared" si="0"/>
        <v>0.12084686291038949</v>
      </c>
      <c r="U25" s="8">
        <f t="shared" si="0"/>
        <v>0.12815084999142212</v>
      </c>
      <c r="V25" s="8">
        <f t="shared" ref="V25" si="16">V12/V$13</f>
        <v>0.12067140858425378</v>
      </c>
    </row>
    <row r="26" spans="1:22" x14ac:dyDescent="0.2">
      <c r="B26" s="24" t="s">
        <v>7</v>
      </c>
      <c r="C26" s="18">
        <v>1</v>
      </c>
      <c r="D26" s="18">
        <v>1</v>
      </c>
      <c r="E26" s="18">
        <v>1</v>
      </c>
      <c r="F26" s="18">
        <v>1</v>
      </c>
      <c r="G26" s="18">
        <v>1</v>
      </c>
      <c r="H26" s="18">
        <v>1</v>
      </c>
      <c r="I26" s="18">
        <v>1</v>
      </c>
      <c r="J26" s="18">
        <v>1</v>
      </c>
      <c r="K26" s="18">
        <v>1</v>
      </c>
      <c r="L26" s="18">
        <v>1</v>
      </c>
      <c r="M26" s="18">
        <v>1</v>
      </c>
      <c r="N26" s="18">
        <f t="shared" si="2"/>
        <v>1</v>
      </c>
      <c r="O26" s="18">
        <f t="shared" si="2"/>
        <v>1</v>
      </c>
      <c r="P26" s="18">
        <v>1</v>
      </c>
      <c r="Q26" s="18">
        <v>1</v>
      </c>
      <c r="R26" s="18">
        <f t="shared" ref="R26" si="17">R13/R$13</f>
        <v>1</v>
      </c>
      <c r="S26" s="18">
        <f t="shared" si="0"/>
        <v>1</v>
      </c>
      <c r="T26" s="18">
        <f t="shared" si="0"/>
        <v>1</v>
      </c>
      <c r="U26" s="18">
        <f t="shared" si="0"/>
        <v>1</v>
      </c>
      <c r="V26" s="18">
        <f t="shared" ref="V26" si="18">V13/V$13</f>
        <v>1</v>
      </c>
    </row>
    <row r="27" spans="1:22" x14ac:dyDescent="0.2">
      <c r="B27" s="7"/>
      <c r="C27" s="10"/>
      <c r="D27" s="7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</row>
    <row r="28" spans="1:22" x14ac:dyDescent="0.2">
      <c r="B28" s="5" t="s">
        <v>17</v>
      </c>
      <c r="D28" s="53"/>
    </row>
    <row r="29" spans="1:22" x14ac:dyDescent="0.2">
      <c r="A29" s="5">
        <v>1</v>
      </c>
      <c r="B29" s="5" t="s">
        <v>33</v>
      </c>
      <c r="D29" s="7"/>
    </row>
    <row r="30" spans="1:22" x14ac:dyDescent="0.2">
      <c r="A30" s="5">
        <v>2</v>
      </c>
      <c r="B30" s="71" t="s">
        <v>38</v>
      </c>
      <c r="D30" s="7"/>
    </row>
    <row r="31" spans="1:22" x14ac:dyDescent="0.2">
      <c r="A31" s="5">
        <v>3</v>
      </c>
      <c r="B31" s="7" t="s">
        <v>39</v>
      </c>
      <c r="D31" s="7"/>
    </row>
  </sheetData>
  <mergeCells count="3">
    <mergeCell ref="C16:V16"/>
    <mergeCell ref="B3:B4"/>
    <mergeCell ref="C4:V4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5"/>
  <sheetViews>
    <sheetView zoomScale="80" zoomScaleNormal="80" workbookViewId="0"/>
  </sheetViews>
  <sheetFormatPr defaultColWidth="9.140625" defaultRowHeight="12.75" x14ac:dyDescent="0.2"/>
  <cols>
    <col min="1" max="1" width="3" style="5" customWidth="1"/>
    <col min="2" max="2" width="51.42578125" style="5" customWidth="1"/>
    <col min="3" max="11" width="9.28515625" style="5" customWidth="1"/>
    <col min="12" max="16384" width="9.140625" style="5"/>
  </cols>
  <sheetData>
    <row r="1" spans="1:29" s="16" customFormat="1" ht="15.75" x14ac:dyDescent="0.25">
      <c r="B1" s="11" t="s">
        <v>116</v>
      </c>
    </row>
    <row r="2" spans="1:29" x14ac:dyDescent="0.2">
      <c r="B2" s="6"/>
    </row>
    <row r="3" spans="1:29" ht="38.25" customHeight="1" x14ac:dyDescent="0.2">
      <c r="B3" s="21"/>
      <c r="C3" s="14">
        <v>2002</v>
      </c>
      <c r="D3" s="14">
        <v>2003</v>
      </c>
      <c r="E3" s="14">
        <v>2004</v>
      </c>
      <c r="F3" s="14">
        <v>2005</v>
      </c>
      <c r="G3" s="14">
        <v>2006</v>
      </c>
      <c r="H3" s="14">
        <v>2007</v>
      </c>
      <c r="I3" s="14">
        <v>2008</v>
      </c>
      <c r="J3" s="14">
        <v>2009</v>
      </c>
      <c r="K3" s="14">
        <v>2010</v>
      </c>
      <c r="L3" s="65">
        <v>2011</v>
      </c>
      <c r="M3" s="105">
        <v>2012</v>
      </c>
      <c r="N3" s="130">
        <v>2013</v>
      </c>
      <c r="O3" s="130">
        <v>2014</v>
      </c>
      <c r="P3" s="130">
        <v>2015</v>
      </c>
      <c r="Q3" s="130">
        <v>2016</v>
      </c>
      <c r="R3" s="130">
        <v>2017</v>
      </c>
      <c r="S3" s="130">
        <v>2018</v>
      </c>
      <c r="T3" s="130">
        <v>2019</v>
      </c>
      <c r="U3" s="130">
        <v>2020</v>
      </c>
      <c r="V3" s="130">
        <v>2021</v>
      </c>
    </row>
    <row r="4" spans="1:29" x14ac:dyDescent="0.2">
      <c r="B4" s="70" t="s">
        <v>74</v>
      </c>
      <c r="C4" s="97">
        <v>194.19789600000004</v>
      </c>
      <c r="D4" s="97">
        <v>222.50436173999998</v>
      </c>
      <c r="E4" s="97">
        <v>256.44558738000001</v>
      </c>
      <c r="F4" s="97">
        <v>282.60948500000006</v>
      </c>
      <c r="G4" s="97">
        <v>301.20106999999996</v>
      </c>
      <c r="H4" s="97">
        <v>318.61892915999999</v>
      </c>
      <c r="I4" s="97">
        <v>369.54348499999998</v>
      </c>
      <c r="J4" s="97">
        <v>408.54097931999996</v>
      </c>
      <c r="K4" s="97">
        <v>400.34303614999999</v>
      </c>
      <c r="L4" s="97">
        <v>407.1855822</v>
      </c>
      <c r="M4" s="128">
        <v>406.94632640999998</v>
      </c>
      <c r="N4" s="128">
        <v>394.14471569000006</v>
      </c>
      <c r="O4" s="128">
        <v>407.56397227609989</v>
      </c>
      <c r="P4" s="128">
        <v>441.51411058609995</v>
      </c>
      <c r="Q4" s="128">
        <v>474.54287726999996</v>
      </c>
      <c r="R4" s="128">
        <v>511.90899259399998</v>
      </c>
      <c r="S4" s="128">
        <v>582.37955096999997</v>
      </c>
      <c r="T4" s="128">
        <v>597.67346259999999</v>
      </c>
      <c r="U4" s="128">
        <v>603.76112998999997</v>
      </c>
      <c r="V4" s="128">
        <v>654.05141057000003</v>
      </c>
    </row>
    <row r="5" spans="1:29" x14ac:dyDescent="0.2">
      <c r="B5" s="98" t="s">
        <v>80</v>
      </c>
      <c r="C5" s="184">
        <v>30534.260377358496</v>
      </c>
      <c r="D5" s="185">
        <v>32963.609146666662</v>
      </c>
      <c r="E5" s="185">
        <v>36766.392455913978</v>
      </c>
      <c r="F5" s="185">
        <v>39916.59392655368</v>
      </c>
      <c r="G5" s="185">
        <v>43059.481057898491</v>
      </c>
      <c r="H5" s="185">
        <v>45745.718472361805</v>
      </c>
      <c r="I5" s="185">
        <v>52981.144802867384</v>
      </c>
      <c r="J5" s="185">
        <v>58782.874722302149</v>
      </c>
      <c r="K5" s="185">
        <v>57520.551170977007</v>
      </c>
      <c r="L5" s="185">
        <v>59660.891164835164</v>
      </c>
      <c r="M5" s="185">
        <v>59889.084092715224</v>
      </c>
      <c r="N5" s="185">
        <v>57792.480306451624</v>
      </c>
      <c r="O5" s="185">
        <v>58939.113850484435</v>
      </c>
      <c r="P5" s="185">
        <v>62983.467986604839</v>
      </c>
      <c r="Q5" s="185">
        <v>65364.032681818178</v>
      </c>
      <c r="R5" s="185">
        <v>72508.355891501415</v>
      </c>
      <c r="S5" s="185">
        <v>80661.987668975053</v>
      </c>
      <c r="T5" s="185">
        <v>82098.003104395611</v>
      </c>
      <c r="U5" s="185">
        <v>81150.689514784943</v>
      </c>
      <c r="V5" s="185">
        <v>90089.725973829205</v>
      </c>
    </row>
    <row r="6" spans="1:29" x14ac:dyDescent="0.2">
      <c r="B6" s="140" t="s">
        <v>115</v>
      </c>
      <c r="C6" s="189">
        <v>44589.406865576937</v>
      </c>
      <c r="D6" s="189">
        <v>47307.430957132165</v>
      </c>
      <c r="E6" s="189">
        <v>51583.569253111149</v>
      </c>
      <c r="F6" s="189">
        <v>54352.628845606821</v>
      </c>
      <c r="G6" s="189">
        <v>56723.191915803589</v>
      </c>
      <c r="H6" s="189">
        <v>58863.157951988243</v>
      </c>
      <c r="I6" s="189">
        <v>65577.156706993846</v>
      </c>
      <c r="J6" s="189">
        <v>71250.798276713656</v>
      </c>
      <c r="K6" s="189">
        <v>68475.439673725123</v>
      </c>
      <c r="L6" s="189">
        <v>69255.830834944645</v>
      </c>
      <c r="M6" s="189">
        <v>68803.584514896109</v>
      </c>
      <c r="N6" s="189">
        <v>65650.153859533821</v>
      </c>
      <c r="O6" s="189">
        <v>66140.800747706089</v>
      </c>
      <c r="P6" s="189">
        <v>70473.051825809191</v>
      </c>
      <c r="Q6" s="189">
        <v>72667.095942275511</v>
      </c>
      <c r="R6" s="189">
        <v>79144.923469103698</v>
      </c>
      <c r="S6" s="189">
        <v>86659.676568042429</v>
      </c>
      <c r="T6" s="189">
        <v>86796.681379146132</v>
      </c>
      <c r="U6" s="189">
        <v>84348.936062613619</v>
      </c>
      <c r="V6" s="189">
        <v>90089.725973829205</v>
      </c>
      <c r="W6" s="172"/>
      <c r="X6" s="15"/>
    </row>
    <row r="7" spans="1:29" x14ac:dyDescent="0.2">
      <c r="R7" s="146"/>
      <c r="T7" s="146"/>
      <c r="V7" s="192" t="s">
        <v>79</v>
      </c>
    </row>
    <row r="8" spans="1:29" x14ac:dyDescent="0.2">
      <c r="B8" s="5" t="s">
        <v>17</v>
      </c>
    </row>
    <row r="9" spans="1:29" x14ac:dyDescent="0.2">
      <c r="A9" s="5">
        <v>1</v>
      </c>
      <c r="B9" s="71" t="s">
        <v>33</v>
      </c>
    </row>
    <row r="10" spans="1:29" x14ac:dyDescent="0.2">
      <c r="A10" s="5">
        <v>2</v>
      </c>
      <c r="B10" s="71" t="s">
        <v>38</v>
      </c>
    </row>
    <row r="11" spans="1:29" x14ac:dyDescent="0.2">
      <c r="A11" s="5">
        <v>3</v>
      </c>
      <c r="B11" s="7" t="s">
        <v>39</v>
      </c>
    </row>
    <row r="12" spans="1:29" x14ac:dyDescent="0.2">
      <c r="A12" s="5">
        <v>4</v>
      </c>
      <c r="B12" s="69" t="s">
        <v>85</v>
      </c>
      <c r="M12" s="6"/>
    </row>
    <row r="13" spans="1:29" x14ac:dyDescent="0.2">
      <c r="A13" s="5">
        <v>5</v>
      </c>
      <c r="B13" s="7" t="s">
        <v>86</v>
      </c>
    </row>
    <row r="15" spans="1:29" x14ac:dyDescent="0.2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x14ac:dyDescent="0.2"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7"/>
      <c r="W16" s="7"/>
      <c r="X16" s="7"/>
      <c r="Y16" s="7"/>
      <c r="Z16" s="7"/>
      <c r="AA16" s="7"/>
      <c r="AB16" s="7"/>
      <c r="AC16" s="7"/>
    </row>
    <row r="17" spans="3:29" x14ac:dyDescent="0.2"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7"/>
      <c r="W17" s="7"/>
      <c r="X17" s="7"/>
      <c r="Y17" s="7"/>
      <c r="Z17" s="7"/>
      <c r="AA17" s="7"/>
      <c r="AB17" s="7"/>
      <c r="AC17" s="7"/>
    </row>
    <row r="18" spans="3:29" x14ac:dyDescent="0.2"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7"/>
      <c r="X18" s="7"/>
      <c r="Y18" s="7"/>
      <c r="Z18" s="7"/>
      <c r="AA18" s="7"/>
      <c r="AB18" s="7"/>
      <c r="AC18" s="7"/>
    </row>
    <row r="19" spans="3:29" x14ac:dyDescent="0.2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3:29" x14ac:dyDescent="0.2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3:29" x14ac:dyDescent="0.2">
      <c r="C21" s="187"/>
      <c r="D21" s="187"/>
      <c r="E21" s="187"/>
      <c r="F21" s="187"/>
      <c r="G21" s="194"/>
      <c r="H21" s="194"/>
      <c r="I21" s="194"/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7"/>
      <c r="X21" s="7"/>
      <c r="Y21" s="7"/>
      <c r="Z21" s="7"/>
      <c r="AA21" s="7"/>
      <c r="AB21" s="7"/>
      <c r="AC21" s="7"/>
    </row>
    <row r="22" spans="3:29" x14ac:dyDescent="0.2"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3:29" x14ac:dyDescent="0.2"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7"/>
      <c r="X23" s="7"/>
      <c r="Y23" s="7"/>
      <c r="Z23" s="7"/>
      <c r="AA23" s="7"/>
      <c r="AB23" s="7"/>
      <c r="AC23" s="7"/>
    </row>
    <row r="25" spans="3:29" x14ac:dyDescent="0.2"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  <c r="P25" s="195"/>
      <c r="Q25" s="195"/>
      <c r="R25" s="195"/>
      <c r="S25" s="195"/>
      <c r="T25" s="195"/>
      <c r="U25" s="195"/>
      <c r="V25" s="195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20"/>
  <sheetViews>
    <sheetView zoomScale="80" workbookViewId="0"/>
  </sheetViews>
  <sheetFormatPr defaultColWidth="9.140625" defaultRowHeight="12.75" x14ac:dyDescent="0.2"/>
  <cols>
    <col min="1" max="1" width="3" style="5" customWidth="1"/>
    <col min="2" max="2" width="28.7109375" style="5" customWidth="1"/>
    <col min="3" max="3" width="12" style="5" customWidth="1"/>
    <col min="4" max="4" width="22.5703125" style="5" customWidth="1"/>
    <col min="5" max="5" width="17.140625" style="5" customWidth="1"/>
    <col min="6" max="16384" width="9.140625" style="5"/>
  </cols>
  <sheetData>
    <row r="1" spans="2:14" s="16" customFormat="1" ht="15.75" x14ac:dyDescent="0.25">
      <c r="B1" s="11" t="s">
        <v>102</v>
      </c>
    </row>
    <row r="3" spans="2:14" ht="19.5" customHeight="1" x14ac:dyDescent="0.2">
      <c r="B3" s="9"/>
      <c r="C3" s="27" t="s">
        <v>0</v>
      </c>
      <c r="D3" s="14" t="s">
        <v>40</v>
      </c>
      <c r="E3" s="23" t="s">
        <v>34</v>
      </c>
    </row>
    <row r="4" spans="2:14" x14ac:dyDescent="0.2">
      <c r="B4" s="20" t="s">
        <v>23</v>
      </c>
      <c r="C4" s="141">
        <v>2002</v>
      </c>
      <c r="D4" s="142">
        <v>435.8</v>
      </c>
      <c r="E4" s="143">
        <v>3.5000000000000001E-3</v>
      </c>
      <c r="F4" s="7"/>
    </row>
    <row r="5" spans="2:14" x14ac:dyDescent="0.2">
      <c r="B5" s="7"/>
      <c r="C5" s="22">
        <v>2004</v>
      </c>
      <c r="D5" s="42">
        <v>521.9</v>
      </c>
      <c r="E5" s="41">
        <v>3.8E-3</v>
      </c>
      <c r="F5" s="7"/>
    </row>
    <row r="6" spans="2:14" x14ac:dyDescent="0.2">
      <c r="B6" s="7"/>
      <c r="C6" s="22">
        <v>2005</v>
      </c>
      <c r="D6" s="42">
        <v>592.9</v>
      </c>
      <c r="E6" s="41">
        <v>3.8E-3</v>
      </c>
      <c r="F6" s="7"/>
    </row>
    <row r="7" spans="2:14" x14ac:dyDescent="0.2">
      <c r="B7" s="7"/>
      <c r="C7" s="22">
        <v>2007</v>
      </c>
      <c r="D7" s="42">
        <v>653</v>
      </c>
      <c r="E7" s="41">
        <v>3.5999999999999999E-3</v>
      </c>
      <c r="F7" s="7"/>
    </row>
    <row r="8" spans="2:14" x14ac:dyDescent="0.2">
      <c r="B8" s="7"/>
      <c r="C8" s="219" t="s">
        <v>60</v>
      </c>
      <c r="D8" s="219"/>
      <c r="E8" s="219"/>
      <c r="F8" s="7"/>
      <c r="G8" s="7"/>
      <c r="N8" s="7"/>
    </row>
    <row r="9" spans="2:14" x14ac:dyDescent="0.2">
      <c r="B9" s="7"/>
      <c r="C9" s="22">
        <v>2009</v>
      </c>
      <c r="D9" s="99">
        <v>802</v>
      </c>
      <c r="E9" s="41">
        <v>4.1999999999999997E-3</v>
      </c>
      <c r="F9" s="7"/>
      <c r="K9" s="7"/>
    </row>
    <row r="10" spans="2:14" x14ac:dyDescent="0.2">
      <c r="B10" s="7"/>
      <c r="C10" s="22">
        <v>2011</v>
      </c>
      <c r="D10" s="99">
        <v>836</v>
      </c>
      <c r="E10" s="41">
        <v>3.8999999999999998E-3</v>
      </c>
      <c r="H10" s="28"/>
    </row>
    <row r="11" spans="2:14" x14ac:dyDescent="0.2">
      <c r="B11" s="7"/>
      <c r="C11" s="22">
        <v>2013</v>
      </c>
      <c r="D11" s="99">
        <v>817</v>
      </c>
      <c r="E11" s="41">
        <v>3.5000000000000001E-3</v>
      </c>
      <c r="H11" s="28"/>
    </row>
    <row r="12" spans="2:14" x14ac:dyDescent="0.2">
      <c r="B12" s="7"/>
      <c r="C12" s="164">
        <v>2015</v>
      </c>
      <c r="D12" s="99">
        <v>877</v>
      </c>
      <c r="E12" s="165">
        <v>3.3999999999999998E-3</v>
      </c>
      <c r="H12" s="28"/>
    </row>
    <row r="13" spans="2:14" x14ac:dyDescent="0.2">
      <c r="B13" s="7"/>
      <c r="C13" s="22">
        <v>2017</v>
      </c>
      <c r="D13" s="99">
        <v>960</v>
      </c>
      <c r="E13" s="41">
        <v>3.3E-3</v>
      </c>
      <c r="H13" s="28"/>
    </row>
    <row r="14" spans="2:14" x14ac:dyDescent="0.2">
      <c r="B14" s="166"/>
      <c r="C14" s="176">
        <v>2019</v>
      </c>
      <c r="D14" s="167">
        <v>1082</v>
      </c>
      <c r="E14" s="168">
        <v>3.3999999999999998E-3</v>
      </c>
      <c r="F14" s="7"/>
      <c r="H14" s="28"/>
    </row>
    <row r="15" spans="2:14" x14ac:dyDescent="0.2">
      <c r="C15" s="7"/>
      <c r="E15" s="39" t="s">
        <v>103</v>
      </c>
    </row>
    <row r="17" spans="1:2" x14ac:dyDescent="0.2">
      <c r="B17" s="71" t="s">
        <v>17</v>
      </c>
    </row>
    <row r="18" spans="1:2" x14ac:dyDescent="0.2">
      <c r="A18" s="5">
        <v>1</v>
      </c>
      <c r="B18" s="69" t="s">
        <v>75</v>
      </c>
    </row>
    <row r="19" spans="1:2" x14ac:dyDescent="0.2">
      <c r="A19" s="5">
        <v>2</v>
      </c>
      <c r="B19" s="69" t="s">
        <v>107</v>
      </c>
    </row>
    <row r="20" spans="1:2" x14ac:dyDescent="0.2">
      <c r="A20" s="5">
        <v>3</v>
      </c>
      <c r="B20" s="69" t="s">
        <v>104</v>
      </c>
    </row>
  </sheetData>
  <mergeCells count="1">
    <mergeCell ref="C8:E8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22"/>
  <sheetViews>
    <sheetView zoomScale="80" workbookViewId="0"/>
  </sheetViews>
  <sheetFormatPr defaultColWidth="9.140625" defaultRowHeight="12.75" x14ac:dyDescent="0.2"/>
  <cols>
    <col min="1" max="1" width="3" style="30" customWidth="1"/>
    <col min="2" max="2" width="47.7109375" style="30" customWidth="1"/>
    <col min="3" max="3" width="13.140625" style="30" customWidth="1"/>
    <col min="4" max="4" width="14.28515625" style="30" customWidth="1"/>
    <col min="5" max="6" width="14.140625" style="30" customWidth="1"/>
    <col min="7" max="7" width="5.28515625" style="30" customWidth="1"/>
    <col min="8" max="9" width="15.5703125" style="30" customWidth="1"/>
    <col min="10" max="13" width="14.28515625" style="30" customWidth="1"/>
    <col min="14" max="19" width="15" style="30" customWidth="1"/>
    <col min="20" max="16384" width="9.140625" style="30"/>
  </cols>
  <sheetData>
    <row r="1" spans="1:21" s="29" customFormat="1" ht="15.75" x14ac:dyDescent="0.25">
      <c r="B1" s="11" t="s">
        <v>106</v>
      </c>
    </row>
    <row r="2" spans="1:21" x14ac:dyDescent="0.2">
      <c r="C2" s="222"/>
      <c r="D2" s="222"/>
    </row>
    <row r="3" spans="1:21" ht="15" customHeight="1" x14ac:dyDescent="0.2">
      <c r="B3" s="223" t="s">
        <v>19</v>
      </c>
      <c r="C3" s="178" t="s">
        <v>20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</row>
    <row r="4" spans="1:21" ht="15" customHeight="1" x14ac:dyDescent="0.2">
      <c r="B4" s="224"/>
      <c r="C4" s="226">
        <v>2005</v>
      </c>
      <c r="D4" s="227"/>
      <c r="E4" s="226">
        <v>2007</v>
      </c>
      <c r="F4" s="227"/>
      <c r="G4" s="230" t="s">
        <v>59</v>
      </c>
      <c r="H4" s="226">
        <v>2009</v>
      </c>
      <c r="I4" s="228"/>
      <c r="J4" s="226">
        <v>2011</v>
      </c>
      <c r="K4" s="228"/>
      <c r="L4" s="226">
        <v>2013</v>
      </c>
      <c r="M4" s="227"/>
      <c r="N4" s="220">
        <v>2015</v>
      </c>
      <c r="O4" s="229"/>
      <c r="P4" s="221">
        <v>2017</v>
      </c>
      <c r="Q4" s="221"/>
      <c r="R4" s="220">
        <v>2019</v>
      </c>
      <c r="S4" s="221"/>
    </row>
    <row r="5" spans="1:21" ht="39" customHeight="1" x14ac:dyDescent="0.2">
      <c r="B5" s="225"/>
      <c r="C5" s="45" t="s">
        <v>11</v>
      </c>
      <c r="D5" s="46" t="s">
        <v>21</v>
      </c>
      <c r="E5" s="45" t="s">
        <v>11</v>
      </c>
      <c r="F5" s="101" t="s">
        <v>21</v>
      </c>
      <c r="G5" s="231"/>
      <c r="H5" s="45" t="s">
        <v>11</v>
      </c>
      <c r="I5" s="31" t="s">
        <v>21</v>
      </c>
      <c r="J5" s="66" t="s">
        <v>11</v>
      </c>
      <c r="K5" s="67" t="s">
        <v>21</v>
      </c>
      <c r="L5" s="131" t="s">
        <v>11</v>
      </c>
      <c r="M5" s="101" t="s">
        <v>21</v>
      </c>
      <c r="N5" s="162" t="s">
        <v>11</v>
      </c>
      <c r="O5" s="163" t="s">
        <v>21</v>
      </c>
      <c r="P5" s="162" t="s">
        <v>11</v>
      </c>
      <c r="Q5" s="174" t="s">
        <v>21</v>
      </c>
      <c r="R5" s="173" t="s">
        <v>11</v>
      </c>
      <c r="S5" s="174" t="s">
        <v>21</v>
      </c>
    </row>
    <row r="6" spans="1:21" x14ac:dyDescent="0.2">
      <c r="B6" s="32" t="s">
        <v>13</v>
      </c>
      <c r="C6" s="50">
        <v>0.48</v>
      </c>
      <c r="D6" s="51">
        <v>0.30199999999999999</v>
      </c>
      <c r="E6" s="50">
        <v>0.53499222395023327</v>
      </c>
      <c r="F6" s="51">
        <v>0.30373831775700932</v>
      </c>
      <c r="G6" s="231"/>
      <c r="H6" s="50">
        <v>0.48</v>
      </c>
      <c r="I6" s="43">
        <v>0.28000000000000003</v>
      </c>
      <c r="J6" s="50">
        <v>0.49</v>
      </c>
      <c r="K6" s="43">
        <v>0.26</v>
      </c>
      <c r="L6" s="50">
        <v>0.52</v>
      </c>
      <c r="M6" s="51">
        <v>0.25</v>
      </c>
      <c r="N6" s="169">
        <v>0.52</v>
      </c>
      <c r="O6" s="51">
        <v>0.23</v>
      </c>
      <c r="P6" s="169">
        <v>0.56000000000000005</v>
      </c>
      <c r="Q6" s="51">
        <v>0.25</v>
      </c>
      <c r="R6" s="180">
        <v>0.59</v>
      </c>
      <c r="S6" s="51">
        <v>0.22</v>
      </c>
    </row>
    <row r="7" spans="1:21" x14ac:dyDescent="0.2">
      <c r="B7" s="32" t="s">
        <v>14</v>
      </c>
      <c r="C7" s="50">
        <v>0.32</v>
      </c>
      <c r="D7" s="51">
        <v>0.35399999999999998</v>
      </c>
      <c r="E7" s="50">
        <v>0.28304821150855364</v>
      </c>
      <c r="F7" s="51">
        <v>0.34112149532710279</v>
      </c>
      <c r="G7" s="231"/>
      <c r="H7" s="50">
        <v>0.36</v>
      </c>
      <c r="I7" s="43">
        <v>0.38</v>
      </c>
      <c r="J7" s="50">
        <v>0.4</v>
      </c>
      <c r="K7" s="43">
        <v>0.41</v>
      </c>
      <c r="L7" s="50">
        <v>0.4</v>
      </c>
      <c r="M7" s="51">
        <v>0.39</v>
      </c>
      <c r="N7" s="50">
        <v>0.38</v>
      </c>
      <c r="O7" s="51">
        <v>0.42</v>
      </c>
      <c r="P7" s="50">
        <v>0.36</v>
      </c>
      <c r="Q7" s="51">
        <v>0.4</v>
      </c>
      <c r="R7" s="43">
        <v>0.33</v>
      </c>
      <c r="S7" s="51">
        <v>0.38</v>
      </c>
    </row>
    <row r="8" spans="1:21" ht="12.75" customHeight="1" x14ac:dyDescent="0.2">
      <c r="B8" s="32" t="s">
        <v>22</v>
      </c>
      <c r="C8" s="50">
        <v>0.2</v>
      </c>
      <c r="D8" s="51">
        <v>0.34399999999999997</v>
      </c>
      <c r="E8" s="50">
        <v>0.18351477449455678</v>
      </c>
      <c r="F8" s="51">
        <v>0.35514018691588783</v>
      </c>
      <c r="G8" s="231"/>
      <c r="H8" s="50">
        <v>0.16</v>
      </c>
      <c r="I8" s="43">
        <v>0.35</v>
      </c>
      <c r="J8" s="50">
        <v>0.11</v>
      </c>
      <c r="K8" s="43">
        <v>0.33</v>
      </c>
      <c r="L8" s="50">
        <v>0.09</v>
      </c>
      <c r="M8" s="51">
        <v>0.36</v>
      </c>
      <c r="N8" s="50">
        <v>0.1</v>
      </c>
      <c r="O8" s="51">
        <v>0.35</v>
      </c>
      <c r="P8" s="50">
        <v>0.08</v>
      </c>
      <c r="Q8" s="51">
        <v>0.35</v>
      </c>
      <c r="R8" s="43">
        <v>7.0000000000000007E-2</v>
      </c>
      <c r="S8" s="51">
        <v>0.38</v>
      </c>
    </row>
    <row r="9" spans="1:21" x14ac:dyDescent="0.2">
      <c r="B9" s="33" t="s">
        <v>7</v>
      </c>
      <c r="C9" s="147">
        <v>1</v>
      </c>
      <c r="D9" s="148">
        <v>1</v>
      </c>
      <c r="E9" s="147">
        <v>1</v>
      </c>
      <c r="F9" s="148">
        <v>1</v>
      </c>
      <c r="G9" s="232"/>
      <c r="H9" s="147">
        <v>1</v>
      </c>
      <c r="I9" s="148">
        <v>1</v>
      </c>
      <c r="J9" s="149">
        <v>1</v>
      </c>
      <c r="K9" s="148">
        <v>1</v>
      </c>
      <c r="L9" s="149">
        <v>1</v>
      </c>
      <c r="M9" s="148">
        <v>1</v>
      </c>
      <c r="N9" s="147">
        <v>1</v>
      </c>
      <c r="O9" s="148">
        <v>1</v>
      </c>
      <c r="P9" s="147">
        <v>1</v>
      </c>
      <c r="Q9" s="148">
        <v>1</v>
      </c>
      <c r="R9" s="149">
        <v>1</v>
      </c>
      <c r="S9" s="148">
        <v>1</v>
      </c>
      <c r="U9" s="35"/>
    </row>
    <row r="10" spans="1:21" x14ac:dyDescent="0.2">
      <c r="B10" s="35"/>
      <c r="C10" s="36"/>
      <c r="E10" s="34"/>
      <c r="N10" s="39"/>
      <c r="P10" s="146"/>
      <c r="R10" s="146"/>
      <c r="S10" s="39" t="s">
        <v>103</v>
      </c>
    </row>
    <row r="11" spans="1:21" x14ac:dyDescent="0.2">
      <c r="B11" s="100" t="s">
        <v>17</v>
      </c>
    </row>
    <row r="12" spans="1:21" x14ac:dyDescent="0.2">
      <c r="A12" s="5">
        <v>1</v>
      </c>
      <c r="B12" s="69" t="s">
        <v>75</v>
      </c>
    </row>
    <row r="13" spans="1:21" x14ac:dyDescent="0.2">
      <c r="A13" s="5">
        <v>2</v>
      </c>
      <c r="B13" s="69" t="s">
        <v>107</v>
      </c>
    </row>
    <row r="14" spans="1:21" x14ac:dyDescent="0.2">
      <c r="A14" s="30">
        <v>3</v>
      </c>
      <c r="B14" s="177" t="s">
        <v>105</v>
      </c>
    </row>
    <row r="15" spans="1:21" x14ac:dyDescent="0.2">
      <c r="U15" s="35"/>
    </row>
    <row r="17" spans="3:20" x14ac:dyDescent="0.2">
      <c r="T17" s="35"/>
    </row>
    <row r="22" spans="3:20" x14ac:dyDescent="0.2">
      <c r="C22" s="35"/>
    </row>
  </sheetData>
  <mergeCells count="11">
    <mergeCell ref="R4:S4"/>
    <mergeCell ref="C2:D2"/>
    <mergeCell ref="B3:B5"/>
    <mergeCell ref="C4:D4"/>
    <mergeCell ref="E4:F4"/>
    <mergeCell ref="H4:I4"/>
    <mergeCell ref="P4:Q4"/>
    <mergeCell ref="N4:O4"/>
    <mergeCell ref="L4:M4"/>
    <mergeCell ref="G4:G9"/>
    <mergeCell ref="J4:K4"/>
  </mergeCells>
  <phoneticPr fontId="6" type="noConversion"/>
  <pageMargins left="0.75" right="0.75" top="0.5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Index</vt:lpstr>
      <vt:lpstr>RSF.1</vt:lpstr>
      <vt:lpstr>RSF.2</vt:lpstr>
      <vt:lpstr>RSF.3</vt:lpstr>
      <vt:lpstr>RSF.4</vt:lpstr>
      <vt:lpstr>RSF.5</vt:lpstr>
      <vt:lpstr>RSF.6</vt:lpstr>
      <vt:lpstr>RSF.7</vt:lpstr>
      <vt:lpstr>RSF.8</vt:lpstr>
      <vt:lpstr>RSF.9</vt:lpstr>
    </vt:vector>
  </TitlesOfParts>
  <Company>Ministry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AlosiusJ</dc:creator>
  <cp:lastModifiedBy>Warren Smart</cp:lastModifiedBy>
  <cp:lastPrinted>2006-11-28T22:01:02Z</cp:lastPrinted>
  <dcterms:created xsi:type="dcterms:W3CDTF">2006-11-08T21:35:39Z</dcterms:created>
  <dcterms:modified xsi:type="dcterms:W3CDTF">2022-11-09T20:18:44Z</dcterms:modified>
</cp:coreProperties>
</file>